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26_19II2021 zm budzetu 2021\"/>
    </mc:Choice>
  </mc:AlternateContent>
  <xr:revisionPtr revIDLastSave="0" documentId="13_ncr:1_{E5EED2AE-9402-4E62-BE7A-9C10BCA583F9}" xr6:coauthVersionLast="45" xr6:coauthVersionMax="45" xr10:uidLastSave="{00000000-0000-0000-0000-000000000000}"/>
  <bookViews>
    <workbookView xWindow="1860" yWindow="1860" windowWidth="25035" windowHeight="13035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WYDATKI!$A$1:$T$186</definedName>
    <definedName name="_xlnm.Print_Titles" localSheetId="0">WYDATKI!$6:$9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" i="1" l="1"/>
  <c r="J144" i="1"/>
  <c r="I123" i="1"/>
  <c r="I122" i="1"/>
  <c r="J90" i="1"/>
  <c r="J89" i="1"/>
  <c r="I89" i="1"/>
  <c r="J107" i="1"/>
  <c r="H106" i="1"/>
  <c r="G106" i="1" s="1"/>
  <c r="F106" i="1" s="1"/>
  <c r="H104" i="1"/>
  <c r="H107" i="1" l="1"/>
  <c r="G104" i="1"/>
  <c r="G107" i="1" l="1"/>
  <c r="F104" i="1"/>
  <c r="F107" i="1" s="1"/>
  <c r="J53" i="1" l="1"/>
  <c r="L53" i="1"/>
  <c r="L27" i="1" s="1"/>
  <c r="L185" i="1" s="1"/>
  <c r="J42" i="1"/>
  <c r="J31" i="1"/>
  <c r="J16" i="1"/>
  <c r="P14" i="1"/>
  <c r="P10" i="1"/>
  <c r="J27" i="1" l="1"/>
  <c r="H93" i="1" l="1"/>
  <c r="G93" i="1" s="1"/>
  <c r="F93" i="1" s="1"/>
  <c r="J86" i="1"/>
  <c r="J85" i="1"/>
  <c r="I86" i="1"/>
  <c r="I185" i="1" s="1"/>
  <c r="I85" i="1"/>
  <c r="I184" i="1" s="1"/>
  <c r="L58" i="1" l="1"/>
  <c r="G57" i="1"/>
  <c r="F57" i="1" s="1"/>
  <c r="G55" i="1"/>
  <c r="L54" i="1" l="1"/>
  <c r="G58" i="1"/>
  <c r="F55" i="1"/>
  <c r="F58" i="1" s="1"/>
  <c r="J36" i="1" l="1"/>
  <c r="H35" i="1"/>
  <c r="G35" i="1" s="1"/>
  <c r="F35" i="1" s="1"/>
  <c r="H33" i="1"/>
  <c r="H36" i="1" l="1"/>
  <c r="G33" i="1"/>
  <c r="F33" i="1" s="1"/>
  <c r="F36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G36" i="1" l="1"/>
  <c r="H96" i="1" l="1"/>
  <c r="H92" i="1"/>
  <c r="H144" i="1" l="1"/>
  <c r="J111" i="1"/>
  <c r="H110" i="1"/>
  <c r="G110" i="1" s="1"/>
  <c r="F110" i="1" s="1"/>
  <c r="H108" i="1"/>
  <c r="G108" i="1" s="1"/>
  <c r="F108" i="1" s="1"/>
  <c r="J12" i="1"/>
  <c r="J174" i="1"/>
  <c r="J172" i="1"/>
  <c r="H172" i="1" s="1"/>
  <c r="J179" i="1"/>
  <c r="H178" i="1"/>
  <c r="H176" i="1"/>
  <c r="G176" i="1" s="1"/>
  <c r="F176" i="1" s="1"/>
  <c r="J70" i="1"/>
  <c r="H70" i="1" s="1"/>
  <c r="G70" i="1" s="1"/>
  <c r="J71" i="1"/>
  <c r="H74" i="1"/>
  <c r="G74" i="1" s="1"/>
  <c r="F74" i="1" s="1"/>
  <c r="J47" i="1"/>
  <c r="H44" i="1"/>
  <c r="G44" i="1" s="1"/>
  <c r="F44" i="1" s="1"/>
  <c r="H46" i="1"/>
  <c r="G46" i="1" s="1"/>
  <c r="F46" i="1" s="1"/>
  <c r="H146" i="1"/>
  <c r="G146" i="1" s="1"/>
  <c r="F146" i="1" s="1"/>
  <c r="H158" i="1"/>
  <c r="G158" i="1" s="1"/>
  <c r="F158" i="1" s="1"/>
  <c r="J62" i="1"/>
  <c r="H59" i="1"/>
  <c r="G59" i="1" s="1"/>
  <c r="F59" i="1" s="1"/>
  <c r="H61" i="1"/>
  <c r="G61" i="1" s="1"/>
  <c r="F61" i="1" s="1"/>
  <c r="J21" i="1"/>
  <c r="H20" i="1"/>
  <c r="G20" i="1" s="1"/>
  <c r="F20" i="1" s="1"/>
  <c r="H18" i="1"/>
  <c r="J161" i="1"/>
  <c r="H160" i="1"/>
  <c r="G160" i="1" s="1"/>
  <c r="F160" i="1" s="1"/>
  <c r="I157" i="1"/>
  <c r="H156" i="1"/>
  <c r="G156" i="1" s="1"/>
  <c r="F156" i="1" s="1"/>
  <c r="H154" i="1"/>
  <c r="G154" i="1" s="1"/>
  <c r="I153" i="1"/>
  <c r="H152" i="1"/>
  <c r="G152" i="1" s="1"/>
  <c r="F152" i="1" s="1"/>
  <c r="H150" i="1"/>
  <c r="G150" i="1" s="1"/>
  <c r="F150" i="1" s="1"/>
  <c r="I149" i="1"/>
  <c r="H148" i="1"/>
  <c r="I136" i="1"/>
  <c r="H135" i="1"/>
  <c r="G135" i="1" s="1"/>
  <c r="H133" i="1"/>
  <c r="G133" i="1" s="1"/>
  <c r="F133" i="1" s="1"/>
  <c r="I132" i="1"/>
  <c r="H130" i="1"/>
  <c r="G130" i="1" s="1"/>
  <c r="F130" i="1" s="1"/>
  <c r="H129" i="1"/>
  <c r="G129" i="1" s="1"/>
  <c r="F129" i="1" s="1"/>
  <c r="I128" i="1"/>
  <c r="H126" i="1"/>
  <c r="H125" i="1"/>
  <c r="G125" i="1" s="1"/>
  <c r="F125" i="1" s="1"/>
  <c r="J103" i="1"/>
  <c r="H101" i="1"/>
  <c r="G101" i="1" s="1"/>
  <c r="F101" i="1" s="1"/>
  <c r="H100" i="1"/>
  <c r="G100" i="1" s="1"/>
  <c r="I99" i="1"/>
  <c r="H97" i="1"/>
  <c r="G97" i="1" s="1"/>
  <c r="F97" i="1" s="1"/>
  <c r="G96" i="1"/>
  <c r="F96" i="1" s="1"/>
  <c r="I95" i="1"/>
  <c r="J77" i="1"/>
  <c r="H75" i="1"/>
  <c r="G75" i="1" s="1"/>
  <c r="F75" i="1" s="1"/>
  <c r="G92" i="1"/>
  <c r="F92" i="1" s="1"/>
  <c r="L145" i="1"/>
  <c r="H174" i="1" l="1"/>
  <c r="G174" i="1" s="1"/>
  <c r="F174" i="1" s="1"/>
  <c r="J170" i="1"/>
  <c r="J185" i="1" s="1"/>
  <c r="H71" i="1"/>
  <c r="G71" i="1" s="1"/>
  <c r="F71" i="1" s="1"/>
  <c r="J67" i="1"/>
  <c r="J184" i="1" s="1"/>
  <c r="L43" i="1"/>
  <c r="H62" i="1"/>
  <c r="I32" i="1"/>
  <c r="G144" i="1"/>
  <c r="F144" i="1" s="1"/>
  <c r="G47" i="1"/>
  <c r="P88" i="1"/>
  <c r="P91" i="1" s="1"/>
  <c r="G126" i="1"/>
  <c r="F126" i="1" s="1"/>
  <c r="F128" i="1" s="1"/>
  <c r="H128" i="1"/>
  <c r="H47" i="1"/>
  <c r="H21" i="1"/>
  <c r="G178" i="1"/>
  <c r="H179" i="1"/>
  <c r="H14" i="1"/>
  <c r="G14" i="1" s="1"/>
  <c r="Q91" i="1"/>
  <c r="H89" i="1"/>
  <c r="G89" i="1" s="1"/>
  <c r="F89" i="1" s="1"/>
  <c r="G95" i="1"/>
  <c r="F154" i="1"/>
  <c r="F157" i="1" s="1"/>
  <c r="G157" i="1"/>
  <c r="H157" i="1"/>
  <c r="G136" i="1"/>
  <c r="F132" i="1"/>
  <c r="L124" i="1"/>
  <c r="J175" i="1"/>
  <c r="G99" i="1"/>
  <c r="G77" i="1"/>
  <c r="R17" i="1"/>
  <c r="G132" i="1"/>
  <c r="G148" i="1"/>
  <c r="H149" i="1"/>
  <c r="H153" i="1"/>
  <c r="H136" i="1"/>
  <c r="H132" i="1"/>
  <c r="J17" i="1"/>
  <c r="H122" i="1"/>
  <c r="G122" i="1" s="1"/>
  <c r="F122" i="1" s="1"/>
  <c r="K124" i="1"/>
  <c r="H29" i="1"/>
  <c r="G29" i="1" s="1"/>
  <c r="H31" i="1"/>
  <c r="H88" i="1"/>
  <c r="G88" i="1" s="1"/>
  <c r="G18" i="1"/>
  <c r="F135" i="1"/>
  <c r="F136" i="1" s="1"/>
  <c r="H90" i="1"/>
  <c r="G90" i="1" s="1"/>
  <c r="F90" i="1" s="1"/>
  <c r="H95" i="1"/>
  <c r="F95" i="1"/>
  <c r="H42" i="1"/>
  <c r="G42" i="1" s="1"/>
  <c r="F42" i="1" s="1"/>
  <c r="G103" i="1"/>
  <c r="H161" i="1"/>
  <c r="J91" i="1"/>
  <c r="I91" i="1"/>
  <c r="H103" i="1"/>
  <c r="F100" i="1"/>
  <c r="F103" i="1" s="1"/>
  <c r="H77" i="1"/>
  <c r="G161" i="1"/>
  <c r="H66" i="1"/>
  <c r="H111" i="1"/>
  <c r="J73" i="1"/>
  <c r="H67" i="1"/>
  <c r="F47" i="1"/>
  <c r="F161" i="1"/>
  <c r="H99" i="1"/>
  <c r="F77" i="1"/>
  <c r="H16" i="1"/>
  <c r="G16" i="1" s="1"/>
  <c r="H123" i="1"/>
  <c r="G123" i="1" s="1"/>
  <c r="F123" i="1" s="1"/>
  <c r="R13" i="1"/>
  <c r="J124" i="1"/>
  <c r="H12" i="1"/>
  <c r="G172" i="1"/>
  <c r="F172" i="1" s="1"/>
  <c r="H51" i="1"/>
  <c r="J54" i="1"/>
  <c r="J32" i="1"/>
  <c r="K91" i="1"/>
  <c r="L91" i="1"/>
  <c r="J145" i="1"/>
  <c r="H142" i="1"/>
  <c r="I145" i="1"/>
  <c r="H40" i="1"/>
  <c r="J43" i="1"/>
  <c r="I43" i="1"/>
  <c r="H121" i="1"/>
  <c r="I124" i="1"/>
  <c r="H53" i="1"/>
  <c r="G53" i="1" s="1"/>
  <c r="F53" i="1" s="1"/>
  <c r="O186" i="1"/>
  <c r="F70" i="1"/>
  <c r="F73" i="1" s="1"/>
  <c r="G73" i="1"/>
  <c r="F99" i="1"/>
  <c r="F175" i="1" l="1"/>
  <c r="H175" i="1"/>
  <c r="H73" i="1"/>
  <c r="G66" i="1"/>
  <c r="F66" i="1" s="1"/>
  <c r="F88" i="1"/>
  <c r="F91" i="1" s="1"/>
  <c r="G12" i="1"/>
  <c r="P25" i="1"/>
  <c r="G67" i="1"/>
  <c r="H170" i="1"/>
  <c r="G170" i="1" s="1"/>
  <c r="F170" i="1" s="1"/>
  <c r="L69" i="1"/>
  <c r="N186" i="1"/>
  <c r="F16" i="1"/>
  <c r="Q17" i="1"/>
  <c r="G62" i="1"/>
  <c r="F62" i="1"/>
  <c r="Q87" i="1"/>
  <c r="P84" i="1"/>
  <c r="P87" i="1" s="1"/>
  <c r="G128" i="1"/>
  <c r="F178" i="1"/>
  <c r="F179" i="1" s="1"/>
  <c r="G179" i="1"/>
  <c r="J171" i="1"/>
  <c r="H32" i="1"/>
  <c r="H124" i="1"/>
  <c r="F148" i="1"/>
  <c r="F149" i="1" s="1"/>
  <c r="G149" i="1"/>
  <c r="L87" i="1"/>
  <c r="H17" i="1"/>
  <c r="F153" i="1"/>
  <c r="G153" i="1"/>
  <c r="G121" i="1"/>
  <c r="F121" i="1" s="1"/>
  <c r="F124" i="1" s="1"/>
  <c r="H69" i="1"/>
  <c r="G91" i="1"/>
  <c r="G31" i="1"/>
  <c r="F31" i="1" s="1"/>
  <c r="H91" i="1"/>
  <c r="F18" i="1"/>
  <c r="F21" i="1" s="1"/>
  <c r="G21" i="1"/>
  <c r="H43" i="1"/>
  <c r="H86" i="1"/>
  <c r="G86" i="1" s="1"/>
  <c r="F86" i="1" s="1"/>
  <c r="K87" i="1"/>
  <c r="G40" i="1"/>
  <c r="G43" i="1" s="1"/>
  <c r="H27" i="1"/>
  <c r="G27" i="1" s="1"/>
  <c r="L28" i="1"/>
  <c r="I87" i="1"/>
  <c r="H84" i="1"/>
  <c r="G84" i="1" s="1"/>
  <c r="H168" i="1"/>
  <c r="I171" i="1"/>
  <c r="J69" i="1"/>
  <c r="L171" i="1"/>
  <c r="F111" i="1"/>
  <c r="G111" i="1"/>
  <c r="R28" i="1"/>
  <c r="G175" i="1"/>
  <c r="J87" i="1"/>
  <c r="G142" i="1"/>
  <c r="H145" i="1"/>
  <c r="I28" i="1"/>
  <c r="F29" i="1"/>
  <c r="G17" i="1"/>
  <c r="G51" i="1"/>
  <c r="H54" i="1"/>
  <c r="H85" i="1"/>
  <c r="M28" i="1"/>
  <c r="H25" i="1"/>
  <c r="G25" i="1" s="1"/>
  <c r="J28" i="1"/>
  <c r="H10" i="1"/>
  <c r="J13" i="1"/>
  <c r="G69" i="1" l="1"/>
  <c r="P17" i="1"/>
  <c r="H171" i="1"/>
  <c r="F67" i="1"/>
  <c r="F69" i="1" s="1"/>
  <c r="F25" i="1"/>
  <c r="F27" i="1"/>
  <c r="F14" i="1"/>
  <c r="F17" i="1" s="1"/>
  <c r="Q13" i="1"/>
  <c r="F84" i="1"/>
  <c r="P13" i="1"/>
  <c r="G124" i="1"/>
  <c r="T186" i="1"/>
  <c r="F12" i="1"/>
  <c r="F32" i="1"/>
  <c r="M186" i="1"/>
  <c r="F40" i="1"/>
  <c r="F43" i="1" s="1"/>
  <c r="G32" i="1"/>
  <c r="R186" i="1"/>
  <c r="H184" i="1"/>
  <c r="G184" i="1" s="1"/>
  <c r="K186" i="1"/>
  <c r="G168" i="1"/>
  <c r="F168" i="1" s="1"/>
  <c r="L186" i="1"/>
  <c r="H185" i="1"/>
  <c r="G185" i="1" s="1"/>
  <c r="H28" i="1"/>
  <c r="F142" i="1"/>
  <c r="F145" i="1" s="1"/>
  <c r="G145" i="1"/>
  <c r="F51" i="1"/>
  <c r="F54" i="1" s="1"/>
  <c r="G54" i="1"/>
  <c r="G28" i="1"/>
  <c r="G85" i="1"/>
  <c r="H87" i="1"/>
  <c r="P183" i="1"/>
  <c r="G10" i="1"/>
  <c r="H13" i="1"/>
  <c r="Q28" i="1"/>
  <c r="I186" i="1"/>
  <c r="H183" i="1"/>
  <c r="J186" i="1"/>
  <c r="F185" i="1" l="1"/>
  <c r="F171" i="1"/>
  <c r="G171" i="1"/>
  <c r="F85" i="1"/>
  <c r="F87" i="1" s="1"/>
  <c r="G87" i="1"/>
  <c r="G183" i="1"/>
  <c r="H186" i="1"/>
  <c r="F28" i="1"/>
  <c r="P28" i="1"/>
  <c r="Q186" i="1"/>
  <c r="F10" i="1"/>
  <c r="F13" i="1" s="1"/>
  <c r="G13" i="1"/>
  <c r="F184" i="1" l="1"/>
  <c r="P186" i="1"/>
  <c r="G186" i="1"/>
  <c r="F183" i="1"/>
  <c r="F186" i="1" l="1"/>
</calcChain>
</file>

<file path=xl/sharedStrings.xml><?xml version="1.0" encoding="utf-8"?>
<sst xmlns="http://schemas.openxmlformats.org/spreadsheetml/2006/main" count="239" uniqueCount="88">
  <si>
    <t>Drogi publiczne gminne</t>
  </si>
  <si>
    <t>Szkoły podstawowe</t>
  </si>
  <si>
    <t>Rezerwy ogólne i celowe</t>
  </si>
  <si>
    <t>Urzędy wojewódzkie</t>
  </si>
  <si>
    <t>OŚWIATA I WYCHOWANIE</t>
  </si>
  <si>
    <t>RÓŻNE ROZLICZENIA</t>
  </si>
  <si>
    <t>TRANSPORT I ŁĄCZNOŚĆ</t>
  </si>
  <si>
    <t>ADMINISTRACJA PUBLICZNA</t>
  </si>
  <si>
    <t>Oddziały przedszkolne w szkołach podstawowych</t>
  </si>
  <si>
    <t>w tym:</t>
  </si>
  <si>
    <t>Dział</t>
  </si>
  <si>
    <t>Rozdział</t>
  </si>
  <si>
    <t>Urzędy gmin (miast i miast na prawach powiatu)</t>
  </si>
  <si>
    <t>§</t>
  </si>
  <si>
    <t>Wydatki osobowe niezaliczone do wynagrodzeń</t>
  </si>
  <si>
    <t>Składki na ubezpieczenia społeczne</t>
  </si>
  <si>
    <t>Zakup materiałów i wyposażenia</t>
  </si>
  <si>
    <t>Koszty postępowania sądowego i prokuratorskiego</t>
  </si>
  <si>
    <t>Wynagrodzenia osobowe pracowników</t>
  </si>
  <si>
    <t>Odpisy na ZFŚS</t>
  </si>
  <si>
    <t xml:space="preserve">Rezerwy </t>
  </si>
  <si>
    <t>Stołówki szkolne i przedszkolne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</si>
  <si>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</si>
  <si>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</si>
  <si>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</si>
  <si>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</si>
  <si>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</si>
  <si>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</si>
  <si>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</si>
  <si>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</si>
  <si>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</si>
  <si>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</si>
  <si>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</si>
  <si>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</si>
  <si>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</si>
  <si>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</si>
  <si>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</si>
  <si>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</si>
  <si>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</si>
  <si>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</si>
  <si>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</si>
  <si>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</si>
  <si>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Spis powszechny i inne</t>
  </si>
  <si>
    <t>świadczenia na rzecz osób fizycznych</t>
  </si>
  <si>
    <t xml:space="preserve">wyszcze -gólnienie </t>
  </si>
  <si>
    <t>Pozostałe odsetki</t>
  </si>
  <si>
    <t>wydatki jednostek budżetowych</t>
  </si>
  <si>
    <t>inwestycje i zakupy inwestycyjne</t>
  </si>
  <si>
    <t>RODZINA</t>
  </si>
  <si>
    <t>Karta Dużej Rodziny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</si>
  <si>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</si>
  <si>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</si>
  <si>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</si>
  <si>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</si>
  <si>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</si>
  <si>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rozdysponowanie rezerwy ogólnej,  z tego:</t>
  </si>
  <si>
    <t>2/ 10,00 zł do dz. 750 rozdz. 75011 § 2910 (OR)</t>
  </si>
  <si>
    <t>1/ 12.000,00 zł do dz. 600 rozdz. 60016 § 4210 (GK)</t>
  </si>
  <si>
    <t>3/ 11.632,00 zł do dz. 750 rozdz. 75023 § 4610 (FIN)</t>
  </si>
  <si>
    <t>4/ 2.153,00 zł do dz. 801 rozdz. 80101 § 4580- 599,00 zl, § 4610-1.554,00 zł (WPI)</t>
  </si>
  <si>
    <t>zwiększenie środków do dyspozycji Urzędu Miejskiego - Wieloosobowe stanowisko ds. Społecznych, w związku z uzyskaniem dotacji;</t>
  </si>
  <si>
    <r>
      <t xml:space="preserve">zgodnie z decyzją Wojewody Mazowieckiego Nr 5 z dnia 28 stycznia 2021r. (pismo Mazowieckiego Urzędu Wojewódzkiego Nr WF-I. 3111.29.2021 z dnia 28 stycznia 2021r.) </t>
    </r>
    <r>
      <rPr>
        <b/>
        <i/>
        <sz val="9"/>
        <rFont val="Verdana"/>
        <family val="2"/>
        <charset val="238"/>
      </rPr>
      <t>dotacja celowa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w kwocie 244,00 zł z przeznaczeniem na realizację zadań z zakresu administracji rządowej związanych z przyznawaniem Kart Dużej Rodziny wynikających z ustawy o Karcie Dużej Rodziny; zwiększenie planu wydatków na realizację zadań zleconych w § 4210;</t>
    </r>
  </si>
  <si>
    <t>zwiększenie środków do dyspozycji Urzędu Miejskiego - Wydział Organizacyjny, w związku z uzyskaniem dotacji;</t>
  </si>
  <si>
    <t>w § 2910 zwiększenie o kwotę 10,00 zł - wprowadzenie wydatku z tytułu zwrotu niewykorzystanej dotacji celowej przyznanej w 2020r. na realizację zadań zleconych z zakresu administracji rządowej wynikających z ustawy - Prawo o aktach stanu cywilnego (dot. konserwacji/renowacji ksiąg stanu cywilnego). Środki do przekazania do budżetu Mazowieckiego Urzędu Wojewódzkiego;</t>
  </si>
  <si>
    <r>
      <t xml:space="preserve">zwiększenie planu wydatków do dyspozycji Urzędu Miejskiego - Wydział Organizacyjny, w związku ze zwrotem dotacji; </t>
    </r>
    <r>
      <rPr>
        <b/>
        <i/>
        <sz val="9"/>
        <rFont val="Verdana"/>
        <family val="2"/>
        <charset val="238"/>
      </rPr>
      <t xml:space="preserve">środki z rezerwy ogólnej; </t>
    </r>
  </si>
  <si>
    <t>w § 4580 zwiększenie o kwotę 599,00 zł - odsetki</t>
  </si>
  <si>
    <t>w § 4610 zwiększenie o kwotę 1.554,00 zł - koszty procesu</t>
  </si>
  <si>
    <t>w § 4210 zwiększenie o kwotę 12.000,00 zł - uzupełnienie środków na zakup materiałów i wyposażenia (zakup soli drogowej);</t>
  </si>
  <si>
    <r>
      <t>zwiększenie środków do dyspozycji Urzędu Miejskiego - Wydział Gospodarki Komunalnej;</t>
    </r>
    <r>
      <rPr>
        <b/>
        <i/>
        <sz val="9"/>
        <rFont val="Verdana"/>
        <family val="2"/>
        <charset val="238"/>
      </rPr>
      <t xml:space="preserve"> środki z rezerwy ogólnej; </t>
    </r>
  </si>
  <si>
    <t>w § 4610 zwiększenie o kwotę 11.632,00 zł - opłata egzekucyjna</t>
  </si>
  <si>
    <r>
      <t xml:space="preserve">zwiększenie planu wydatków do dyspozycji Urzędu Miejskiego - Wydział Finansowy (zgodnie z wezwaniem do zapłaty z dnia 18 lutego 2021 r. (Sygn. akt Km 3190/17)); </t>
    </r>
    <r>
      <rPr>
        <b/>
        <i/>
        <sz val="9"/>
        <rFont val="Verdana"/>
        <family val="2"/>
        <charset val="238"/>
      </rPr>
      <t>środki z rezerwy ogólnej</t>
    </r>
    <r>
      <rPr>
        <i/>
        <sz val="9"/>
        <rFont val="Verdana"/>
        <family val="2"/>
        <charset val="238"/>
      </rPr>
      <t>;</t>
    </r>
  </si>
  <si>
    <r>
      <t xml:space="preserve">zgodnie z informacją Urzędu Statystycznego w Warszawie (pismo Nr WAW-WO. 577.26 2021 z dnia 3 lutego 2021 r.) </t>
    </r>
    <r>
      <rPr>
        <b/>
        <i/>
        <sz val="9"/>
        <rFont val="Verdana"/>
        <family val="2"/>
        <charset val="238"/>
      </rPr>
      <t>dotacja celowa z budżetu państwa na realizację bieżących zadań z zakresu administracji rządowej</t>
    </r>
    <r>
      <rPr>
        <i/>
        <sz val="9"/>
        <rFont val="Verdana"/>
        <family val="2"/>
        <charset val="238"/>
      </rPr>
      <t xml:space="preserve"> w kwocie 34.222,00 zł - pierwsza część dotacji z przeznaczeniem na realizację zadań na rzecz Narodowego Spisu Powszechnego Ludności i Mieszkań 2021 (wynagrodzenia w formie dodtków spisowych oraz na wydatki rzeczowe); zwiększenie planu wydatków na realizację zadań zleconych: § 3020 - 33.657,00 zł, § 4210 -565,00 zł </t>
    </r>
  </si>
  <si>
    <t>przeniesienia między rozdziałami oraz między paragrafami w ramach rozdziału środków będących w dyspozycji Zespołu Szkolno-Przedszkolnego Nr 4;</t>
  </si>
  <si>
    <t>przeniesienia między rozdziałami środków będących w dyspozycji Zespołu Szkolno-Przedszkolnego Nr 4;</t>
  </si>
  <si>
    <t>1/ przeniesienia między rozdziałami środków będących w dyspozycji Zespołu Szkolno-Przedszkolnego Nr 4;</t>
  </si>
  <si>
    <t>w § 4010 zmniejszenie o kwotę 128.591,00 zł - korekta wysokości środków zabezpieczonych na wynagrodzenia osobowe pracowników; przeniesienie środków do rozdz. 80148;</t>
  </si>
  <si>
    <t>w § 4110 zmniejszenie o kwotę 63.864,00 zł - korekta wysokości środków zabezpieczonych na pochodne od wynagrodzeń; przeniesienie środków do rozdz. 80148</t>
  </si>
  <si>
    <t>w § 4440 zmniejszenie o kwotę 5.425,00 zł - korekta wysokości środków zabezpieczonych na odpis na ZFŚS; przeniesienie środków do rozdz. 80148;</t>
  </si>
  <si>
    <t>w § 4010 zmniejszenie o kwotę 41.899,00 zł - korekta wysokości środków zabezpieczonych na wynagrodzenia osobowe pracowników; przeniesienie środków do rozdz. 80148;</t>
  </si>
  <si>
    <t>w § 4110 zmniejszenie o kwotę 3.727,00 zł - korekta wysokości środków zabezpieczonych na pochodne od wynagrodzeń; przeniesienie środków w ramach  rozdz. 80103</t>
  </si>
  <si>
    <t>w § 4120 zwiększenie o kwotę 3.727,00 zł - uzupełnienie środków na pochodne od wynagrodzeń; środki z przeniesienia w ramach rozdz. 80103</t>
  </si>
  <si>
    <t xml:space="preserve">w § 4010 zwiększenie o kwotę 200.490,00 zł - uzupełnienie środków na wynagrodzenia osobowe pracowników; środki z przeniesienia z rozdz. 80101 i z rozdz. 80103; </t>
  </si>
  <si>
    <t xml:space="preserve">w § 4110 zwiększenie o kwotę 29.864,00 zł - uzupełnienie środków z przeznaczeniem na pochodne od wynagrodzeń; środki z przeniesienia z rozdz. 80103; </t>
  </si>
  <si>
    <t xml:space="preserve">w § 4120 zwiększenie o kwotę 4.000,00 zł - uzupełnienie środków z przeznaczeniem na pochodne od wynagrodzeń; środki z przeniesienia z rozdz. 80103; </t>
  </si>
  <si>
    <t>w § 4440 zwiększenie o kwotę 5.425,00 zł - uzupełnienie środków na odpis na ZFŚS; środki z przeniesienia z rozdz. 80101</t>
  </si>
  <si>
    <t>z dnia 19 lutego 2021 r.</t>
  </si>
  <si>
    <t>Załącznik nr 2 do zarządzenia Nr 26/2021</t>
  </si>
  <si>
    <r>
      <t xml:space="preserve">2/ zwiększenie planu wydatków do dyspozycji Urzędu Miejskiego  - Wydział Projektów Infrastrukturalnych (zgodnie z wyrokiem Sądu Okręgowego Warszawa-Praga w Warszawie, IV Wydział Cywilny Odwoławczy z dnia 27 stycznia 2021 r. (Sygn. akt IV Ca 418/17)); </t>
    </r>
    <r>
      <rPr>
        <b/>
        <i/>
        <sz val="9"/>
        <rFont val="Verdana"/>
        <family val="2"/>
        <charset val="238"/>
      </rPr>
      <t>środki z rezerwy ogólnej</t>
    </r>
    <r>
      <rPr>
        <i/>
        <sz val="9"/>
        <rFont val="Verdana"/>
        <family val="2"/>
        <charset val="238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</si>
</sst>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5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 shrinkToFit="1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7" xfId="0" applyNumberFormat="1" applyFont="1" applyFill="1" applyBorder="1" applyAlignment="1">
      <alignment horizontal="right" vertical="center" shrinkToFit="1"/>
    </xf>
    <xf numFmtId="4" fontId="8" fillId="3" borderId="8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8" fillId="3" borderId="12" xfId="0" applyFont="1" applyFill="1" applyBorder="1" applyAlignment="1">
      <alignment horizontal="center" vertical="center" shrinkToFit="1"/>
    </xf>
    <xf numFmtId="4" fontId="9" fillId="3" borderId="13" xfId="0" applyNumberFormat="1" applyFont="1" applyFill="1" applyBorder="1" applyAlignment="1">
      <alignment horizontal="right" vertical="center" shrinkToFit="1"/>
    </xf>
    <xf numFmtId="4" fontId="9" fillId="3" borderId="14" xfId="0" applyNumberFormat="1" applyFont="1" applyFill="1" applyBorder="1" applyAlignment="1">
      <alignment horizontal="right" vertical="center" shrinkToFit="1"/>
    </xf>
    <xf numFmtId="4" fontId="9" fillId="3" borderId="15" xfId="0" applyNumberFormat="1" applyFont="1" applyFill="1" applyBorder="1" applyAlignment="1">
      <alignment horizontal="right" vertical="center" shrinkToFit="1"/>
    </xf>
    <xf numFmtId="4" fontId="8" fillId="0" borderId="16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4" fontId="8" fillId="0" borderId="11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8" fillId="0" borderId="12" xfId="0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right" vertical="center" shrinkToFit="1"/>
    </xf>
    <xf numFmtId="4" fontId="9" fillId="0" borderId="14" xfId="0" applyNumberFormat="1" applyFont="1" applyFill="1" applyBorder="1" applyAlignment="1">
      <alignment horizontal="right" vertical="center" shrinkToFit="1"/>
    </xf>
    <xf numFmtId="4" fontId="9" fillId="0" borderId="1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4" fontId="9" fillId="3" borderId="8" xfId="0" applyNumberFormat="1" applyFont="1" applyFill="1" applyBorder="1" applyAlignment="1">
      <alignment horizontal="right" vertical="center" shrinkToFit="1"/>
    </xf>
    <xf numFmtId="4" fontId="9" fillId="3" borderId="9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4" fontId="9" fillId="3" borderId="10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4" fontId="9" fillId="0" borderId="11" xfId="0" applyNumberFormat="1" applyFont="1" applyFill="1" applyBorder="1" applyAlignment="1">
      <alignment horizontal="right" vertical="center" shrinkToFit="1"/>
    </xf>
    <xf numFmtId="4" fontId="9" fillId="3" borderId="7" xfId="0" applyNumberFormat="1" applyFont="1" applyFill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9" fillId="0" borderId="12" xfId="0" applyNumberFormat="1" applyFont="1" applyFill="1" applyBorder="1" applyAlignment="1">
      <alignment horizontal="right" vertical="center" shrinkToFit="1"/>
    </xf>
    <xf numFmtId="4" fontId="8" fillId="3" borderId="16" xfId="0" applyNumberFormat="1" applyFont="1" applyFill="1" applyBorder="1" applyAlignment="1">
      <alignment horizontal="right" vertical="center" shrinkToFit="1"/>
    </xf>
    <xf numFmtId="4" fontId="8" fillId="3" borderId="9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vertical="center" shrinkToFit="1"/>
    </xf>
    <xf numFmtId="0" fontId="13" fillId="0" borderId="0" xfId="0" applyFont="1" applyFill="1"/>
    <xf numFmtId="0" fontId="1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4" fontId="9" fillId="3" borderId="12" xfId="0" applyNumberFormat="1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shrinkToFit="1"/>
    </xf>
    <xf numFmtId="4" fontId="9" fillId="3" borderId="17" xfId="0" applyNumberFormat="1" applyFont="1" applyFill="1" applyBorder="1" applyAlignment="1">
      <alignment horizontal="right" vertical="center" shrinkToFit="1"/>
    </xf>
    <xf numFmtId="4" fontId="8" fillId="5" borderId="7" xfId="0" applyNumberFormat="1" applyFont="1" applyFill="1" applyBorder="1" applyAlignment="1">
      <alignment horizontal="right" vertical="center" shrinkToFit="1"/>
    </xf>
    <xf numFmtId="4" fontId="8" fillId="5" borderId="11" xfId="0" applyNumberFormat="1" applyFont="1" applyFill="1" applyBorder="1" applyAlignment="1">
      <alignment horizontal="right" vertical="center" shrinkToFit="1"/>
    </xf>
    <xf numFmtId="4" fontId="9" fillId="5" borderId="14" xfId="0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4" fontId="7" fillId="0" borderId="0" xfId="0" applyNumberFormat="1" applyFont="1" applyAlignment="1">
      <alignment vertical="center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6" fillId="0" borderId="0" xfId="0" applyFont="1"/>
    <xf numFmtId="4" fontId="9" fillId="0" borderId="5" xfId="0" applyNumberFormat="1" applyFont="1" applyFill="1" applyBorder="1" applyAlignment="1">
      <alignment horizontal="right" vertical="center" shrinkToFit="1"/>
    </xf>
    <xf numFmtId="0" fontId="11" fillId="2" borderId="0" xfId="0" applyFont="1" applyFill="1" applyBorder="1" applyAlignment="1">
      <alignment vertical="center"/>
    </xf>
    <xf numFmtId="4" fontId="9" fillId="3" borderId="16" xfId="0" applyNumberFormat="1" applyFont="1" applyFill="1" applyBorder="1" applyAlignment="1">
      <alignment horizontal="right" vertical="center" shrinkToFit="1"/>
    </xf>
    <xf numFmtId="4" fontId="15" fillId="3" borderId="7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shrinkToFit="1"/>
    </xf>
    <xf numFmtId="4" fontId="8" fillId="0" borderId="6" xfId="0" applyNumberFormat="1" applyFont="1" applyBorder="1" applyAlignment="1">
      <alignment horizontal="right" vertical="center" shrinkToFit="1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5" xfId="0" applyNumberFormat="1" applyFont="1" applyBorder="1" applyAlignment="1">
      <alignment horizontal="right" vertical="center" shrinkToFit="1"/>
    </xf>
    <xf numFmtId="4" fontId="9" fillId="0" borderId="11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4" fontId="9" fillId="0" borderId="13" xfId="0" applyNumberFormat="1" applyFont="1" applyBorder="1" applyAlignment="1">
      <alignment horizontal="right" vertical="center" shrinkToFit="1"/>
    </xf>
    <xf numFmtId="4" fontId="9" fillId="0" borderId="14" xfId="0" applyNumberFormat="1" applyFont="1" applyBorder="1" applyAlignment="1">
      <alignment horizontal="right" vertical="center" shrinkToFit="1"/>
    </xf>
    <xf numFmtId="4" fontId="9" fillId="0" borderId="15" xfId="0" applyNumberFormat="1" applyFont="1" applyBorder="1" applyAlignment="1">
      <alignment horizontal="right" vertical="center" shrinkToFit="1"/>
    </xf>
    <xf numFmtId="4" fontId="9" fillId="0" borderId="12" xfId="0" applyNumberFormat="1" applyFont="1" applyBorder="1" applyAlignment="1">
      <alignment horizontal="right" vertical="center" shrinkToFit="1"/>
    </xf>
    <xf numFmtId="3" fontId="18" fillId="2" borderId="0" xfId="0" applyNumberFormat="1" applyFont="1" applyFill="1" applyAlignment="1">
      <alignment horizontal="right"/>
    </xf>
    <xf numFmtId="3" fontId="18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/>
    <xf numFmtId="0" fontId="16" fillId="0" borderId="0" xfId="0" applyFont="1" applyFill="1"/>
    <xf numFmtId="0" fontId="6" fillId="0" borderId="0" xfId="0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shrinkToFit="1"/>
    </xf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 shrinkToFi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8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Border="1" applyAlignment="1">
      <alignment horizontal="right" vertical="center" shrinkToFit="1"/>
    </xf>
    <xf numFmtId="4" fontId="9" fillId="3" borderId="8" xfId="0" applyNumberFormat="1" applyFont="1" applyFill="1" applyBorder="1" applyAlignment="1">
      <alignment vertical="center" shrinkToFit="1"/>
    </xf>
    <xf numFmtId="4" fontId="9" fillId="3" borderId="16" xfId="0" applyNumberFormat="1" applyFont="1" applyFill="1" applyBorder="1" applyAlignment="1">
      <alignment vertical="center" shrinkToFit="1"/>
    </xf>
    <xf numFmtId="4" fontId="8" fillId="3" borderId="5" xfId="0" applyNumberFormat="1" applyFont="1" applyFill="1" applyBorder="1" applyAlignment="1">
      <alignment vertical="center" shrinkToFit="1"/>
    </xf>
    <xf numFmtId="4" fontId="8" fillId="3" borderId="6" xfId="0" applyNumberFormat="1" applyFont="1" applyFill="1" applyBorder="1" applyAlignment="1">
      <alignment vertical="center" shrinkToFit="1"/>
    </xf>
    <xf numFmtId="4" fontId="21" fillId="2" borderId="0" xfId="0" applyNumberFormat="1" applyFont="1" applyFill="1" applyAlignment="1">
      <alignment horizontal="center" shrinkToFit="1"/>
    </xf>
    <xf numFmtId="4" fontId="21" fillId="2" borderId="0" xfId="0" applyNumberFormat="1" applyFont="1" applyFill="1" applyBorder="1" applyAlignment="1">
      <alignment horizontal="left" vertical="top" shrinkToFit="1"/>
    </xf>
    <xf numFmtId="4" fontId="22" fillId="0" borderId="0" xfId="0" applyNumberFormat="1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 shrinkToFit="1"/>
    </xf>
    <xf numFmtId="4" fontId="22" fillId="0" borderId="0" xfId="0" applyNumberFormat="1" applyFont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0" fontId="21" fillId="2" borderId="0" xfId="0" applyFont="1" applyFill="1" applyAlignment="1">
      <alignment horizontal="center" shrinkToFit="1"/>
    </xf>
    <xf numFmtId="0" fontId="21" fillId="2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justify" shrinkToFit="1"/>
    </xf>
    <xf numFmtId="4" fontId="22" fillId="0" borderId="0" xfId="0" applyNumberFormat="1" applyFont="1" applyBorder="1" applyAlignment="1">
      <alignment horizontal="right"/>
    </xf>
    <xf numFmtId="4" fontId="22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2" fillId="0" borderId="16" xfId="0" applyFont="1" applyFill="1" applyBorder="1" applyAlignment="1">
      <alignment horizontal="left" vertical="center" wrapText="1" shrinkToFit="1"/>
    </xf>
    <xf numFmtId="0" fontId="12" fillId="0" borderId="27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left" vertical="center" wrapText="1" shrinkToFit="1"/>
    </xf>
    <xf numFmtId="0" fontId="12" fillId="0" borderId="19" xfId="0" applyFont="1" applyFill="1" applyBorder="1" applyAlignment="1">
      <alignment horizontal="left" vertical="center" wrapText="1" shrinkToFit="1"/>
    </xf>
    <xf numFmtId="0" fontId="12" fillId="0" borderId="13" xfId="0" applyFont="1" applyFill="1" applyBorder="1" applyAlignment="1">
      <alignment horizontal="left" vertical="center" wrapText="1" shrinkToFit="1"/>
    </xf>
    <xf numFmtId="0" fontId="12" fillId="0" borderId="22" xfId="0" applyFont="1" applyFill="1" applyBorder="1" applyAlignment="1">
      <alignment horizontal="left" vertical="center" wrapText="1" shrinkToFit="1"/>
    </xf>
    <xf numFmtId="0" fontId="12" fillId="0" borderId="20" xfId="0" applyFont="1" applyFill="1" applyBorder="1" applyAlignment="1">
      <alignment horizontal="left" vertical="center" wrapText="1" shrinkToFi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justify" vertical="center" shrinkToFit="1"/>
    </xf>
    <xf numFmtId="0" fontId="10" fillId="2" borderId="5" xfId="0" applyFont="1" applyFill="1" applyBorder="1" applyAlignment="1">
      <alignment horizontal="justify" vertical="center" shrinkToFit="1"/>
    </xf>
    <xf numFmtId="0" fontId="10" fillId="2" borderId="12" xfId="0" applyFont="1" applyFill="1" applyBorder="1" applyAlignment="1">
      <alignment horizontal="justify" vertical="center" shrinkToFi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 textRotation="45" shrinkToFit="1"/>
    </xf>
    <xf numFmtId="0" fontId="14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12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8-45BA-969D-6497DE22BC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8-45BA-969D-6497DE22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78-45BA-969D-6497DE22BC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78-45BA-969D-6497DE22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D-4BA5-AB40-443D15272EA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D-4BA5-AB40-443D1527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D-4BA5-AB40-443D15272EA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FD-4BA5-AB40-443D1527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40-454B-BD53-812C6033F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8D-4C84-BB85-BAECED65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7-439B-909B-FA1C17435B0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7-439B-909B-FA1C1743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7-439B-909B-FA1C17435B0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07-439B-909B-FA1C1743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D5-4B56-9C1A-86CA8FA05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D0-4C82-B6CE-11E7DC8A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F-42C8-9B75-885FD62C974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F-42C8-9B75-885FD62C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F-42C8-9B75-885FD62C974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CF-42C8-9B75-885FD62C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9-4C04-8621-32E371E6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D-4D74-A0A4-4FB93591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A-455C-B284-2F5F74D7664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A-455C-B284-2F5F74D7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A-455C-B284-2F5F74D7664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8A-455C-B284-2F5F74D76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E9-4970-A215-F22E8C7EA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AF6-4004-8B95-231F6B6A5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8C-44B8-9592-219AED32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47B0-8B1B-F1DF0153C67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E-47B0-8B1B-F1DF0153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E-47B0-8B1B-F1DF0153C67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5E-47B0-8B1B-F1DF0153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2C-49F5-81F3-54CF9B0A8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F-4036-99DE-E56350AD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3-49A5-8AC7-5145AC77B7D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3-49A5-8AC7-5145AC77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3-49A5-8AC7-5145AC77B7D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93-49A5-8AC7-5145AC77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11-4D72-8D33-0DB5CA68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FE-4B51-81F0-622810C3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C-4E89-B025-2B77BA78088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C-4E89-B025-2B77BA78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C-4E89-B025-2B77BA78088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FC-4E89-B025-2B77BA78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95-474E-818C-1F0230A2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BC-499F-8E29-470461CF1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70-475B-A4D9-269FF8FE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FAE-AC65-861AB501FA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4-4FAE-AC65-861AB501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4-4FAE-AC65-861AB501FA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74-4FAE-AC65-861AB501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4F-45EB-AD03-8AFAD723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D2-4056-9345-077D7513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0-4B52-8F71-E44E2A4FC1D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0-4B52-8F71-E44E2A4F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0-4B52-8F71-E44E2A4FC1D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D0-4B52-8F71-E44E2A4F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DA-4750-8BBC-E199DA08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6A-41C3-92FE-7DD8C929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2-47AA-8D40-C5CF3C3300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2-47AA-8D40-C5CF3C33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2-47AA-8D40-C5CF3C3300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22-47AA-8D40-C5CF3C33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3-43CF-97E2-44C2F34F473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3-43CF-97E2-44C2F34F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3-43CF-97E2-44C2F34F473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23-43CF-97E2-44C2F34F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A6-4120-AA7E-DF9021BF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E-4EB3-9435-4F7ED4939A7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E-4EB3-9435-4F7ED493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E-4EB3-9435-4F7ED4939A7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3FE-4EB3-9435-4F7ED493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3-46E3-96D9-7A564A127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C77-9E2B-1E6F84697A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C77-9E2B-1E6F8469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8-4C77-9E2B-1E6F84697A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88-4C77-9E2B-1E6F8469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B0-4DA2-9370-4A4F99B5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3-4E89-B874-E18CB80D3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D-4A9E-9FAF-92693A0A93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D-4A9E-9FAF-92693A0A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D-4A9E-9FAF-92693A0A93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4D-4A9E-9FAF-92693A0A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10-4982-9C9D-FAA10990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8C-483F-968C-B633BA48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8-43DA-B37A-8C327DD7362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8-43DA-B37A-8C327DD7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98-43DA-B37A-8C327DD7362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98-43DA-B37A-8C327DD7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83-4DCD-9A65-ACD972F1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8F-4DED-8B4A-B4D40C2E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C-41FA-9A6D-67BD8055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3-42C0-9142-13646BAB427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3-42C0-9142-13646BAB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3-42C0-9142-13646BAB427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3-42C0-9142-13646BAB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BD-4CDC-9E60-310D9D5D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72-4FF1-8867-64521F2C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6-459B-9D6B-F15002A4167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6-459B-9D6B-F15002A4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6-459B-9D6B-F15002A4167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16-459B-9D6B-F15002A4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30-44E4-AE3D-9F4A40FC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D2-495D-91C7-FB045B5F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6-4333-8E77-F60A5EF5759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6-4333-8E77-F60A5EF5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6-4333-8E77-F60A5EF5759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D6-4333-8E77-F60A5EF5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ED-4595-8337-ADC520C7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03-4A0E-8445-79D70586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0-4601-BA95-0A661D9399B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0-4601-BA95-0A661D93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0-4601-BA95-0A661D9399B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70-4601-BA95-0A661D93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5-4F86-970B-5C30ED1CC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C3-4C31-81B3-35A123D6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A-459E-A92C-6FE386E2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8-4E23-9FA5-91379D9F122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8-4E23-9FA5-91379D9F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8-4E23-9FA5-91379D9F122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88-4E23-9FA5-91379D9F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F-4C20-84C0-E0C26ABB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70-4890-894D-E7E06947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5-4078-A62A-1162E3E2695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5-4078-A62A-1162E3E2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5-4078-A62A-1162E3E2695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E5-4078-A62A-1162E3E2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B1-4EE1-8E14-8AC499A7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FC-45CE-B725-311503B0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F70-A3A8-7624431CCE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C-4F70-A3A8-7624431C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BC-4F70-A3A8-7624431CCE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BC-4F70-A3A8-7624431C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F0-493A-B1A6-52C378AF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6-4867-9133-BCE2C7F715F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6-4867-9133-BCE2C7F7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6-4867-9133-BCE2C7F715F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26-4867-9133-BCE2C7F7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84-430E-8C2E-E621F70F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6-4DEE-8641-48375425D06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6-4DEE-8641-48375425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6-4DEE-8641-48375425D06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26-4DEE-8641-48375425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38E-4A6D-A639-92BDE4685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19-43CE-80FC-C3CD872B8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1-46ED-A273-63A47E41EF1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1-46ED-A273-63A47E41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1-46ED-A273-63A47E41EF1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81-46ED-A273-63A47E41E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D6-4783-BADC-2BC717F6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13-4F69-AC99-06CE8741A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182</xdr:row>
      <xdr:rowOff>0</xdr:rowOff>
    </xdr:from>
    <xdr:to>
      <xdr:col>4</xdr:col>
      <xdr:colOff>0</xdr:colOff>
      <xdr:row>182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7"/>
  <sheetViews>
    <sheetView tabSelected="1" zoomScaleNormal="100" zoomScaleSheetLayoutView="100" workbookViewId="0">
      <pane xSplit="8" ySplit="8" topLeftCell="I177" activePane="bottomRight" state="frozen"/>
      <selection pane="topRight" activeCell="I1" sqref="I1"/>
      <selection pane="bottomLeft" activeCell="A12" sqref="A12"/>
      <selection pane="bottomRight" activeCell="R177" sqref="R177"/>
    </sheetView>
  </sheetViews>
  <sheetFormatPr defaultRowHeight="15.75" customHeight="1" x14ac:dyDescent="0.2"/>
  <cols>
    <col min="1" max="1" width="4.28515625" style="149" customWidth="1"/>
    <col min="2" max="2" width="6.5703125" style="149" customWidth="1"/>
    <col min="3" max="3" width="5.7109375" style="149" customWidth="1"/>
    <col min="4" max="4" width="18.85546875" style="150" customWidth="1"/>
    <col min="5" max="5" width="8.85546875" style="151" customWidth="1"/>
    <col min="6" max="6" width="13.85546875" style="152" customWidth="1"/>
    <col min="7" max="7" width="13" style="153" customWidth="1"/>
    <col min="8" max="8" width="12.7109375" style="89" customWidth="1"/>
    <col min="9" max="9" width="12.28515625" style="89" customWidth="1"/>
    <col min="10" max="10" width="12.5703125" style="89" customWidth="1"/>
    <col min="11" max="12" width="12.28515625" style="154" customWidth="1"/>
    <col min="13" max="13" width="10" style="89" customWidth="1"/>
    <col min="14" max="14" width="9.5703125" style="89" customWidth="1"/>
    <col min="15" max="15" width="10.42578125" style="89" customWidth="1"/>
    <col min="16" max="16" width="12.28515625" style="11" customWidth="1"/>
    <col min="17" max="17" width="12.28515625" style="155" customWidth="1"/>
    <col min="18" max="18" width="12.28515625" style="89" customWidth="1"/>
    <col min="19" max="19" width="7.140625" style="89" hidden="1" customWidth="1"/>
    <col min="20" max="20" width="9.7109375" style="89" customWidth="1"/>
    <col min="21" max="21" width="17.28515625" style="122" customWidth="1"/>
    <col min="22" max="22" width="8.5703125" customWidth="1"/>
  </cols>
  <sheetData>
    <row r="1" spans="1:84" s="6" customFormat="1" ht="18" customHeight="1" x14ac:dyDescent="0.2">
      <c r="A1" s="189"/>
      <c r="B1" s="189"/>
      <c r="C1" s="189"/>
      <c r="D1" s="189"/>
      <c r="E1" s="189"/>
      <c r="F1" s="189"/>
      <c r="G1" s="189"/>
      <c r="H1" s="90"/>
      <c r="I1" s="125"/>
      <c r="J1" s="126"/>
      <c r="K1" s="125"/>
      <c r="L1" s="90"/>
      <c r="M1" s="127"/>
      <c r="N1" s="128"/>
      <c r="O1" s="128"/>
      <c r="P1" s="65"/>
      <c r="Q1" s="129"/>
      <c r="R1" s="90"/>
      <c r="S1" s="127"/>
      <c r="T1" s="115" t="s">
        <v>86</v>
      </c>
      <c r="U1" s="88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8" customHeight="1" x14ac:dyDescent="0.2">
      <c r="A2" s="64"/>
      <c r="B2" s="64"/>
      <c r="C2" s="92"/>
      <c r="D2" s="82"/>
      <c r="E2" s="64"/>
      <c r="F2" s="91"/>
      <c r="G2" s="91"/>
      <c r="H2" s="91"/>
      <c r="I2" s="130"/>
      <c r="J2" s="131"/>
      <c r="K2" s="126"/>
      <c r="L2" s="128"/>
      <c r="M2" s="132"/>
      <c r="N2" s="133"/>
      <c r="O2" s="133"/>
      <c r="P2" s="65"/>
      <c r="Q2" s="129"/>
      <c r="R2" s="99"/>
      <c r="S2" s="132"/>
      <c r="T2" s="116" t="s">
        <v>53</v>
      </c>
      <c r="U2" s="88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8" customHeight="1" x14ac:dyDescent="0.2">
      <c r="A3" s="64"/>
      <c r="B3" s="64"/>
      <c r="C3" s="92"/>
      <c r="D3" s="82"/>
      <c r="E3" s="64"/>
      <c r="F3" s="91"/>
      <c r="G3" s="91"/>
      <c r="H3" s="91"/>
      <c r="I3" s="130"/>
      <c r="J3" s="131"/>
      <c r="K3" s="126"/>
      <c r="L3" s="128"/>
      <c r="M3" s="117"/>
      <c r="N3" s="133"/>
      <c r="O3" s="133"/>
      <c r="P3" s="65"/>
      <c r="Q3" s="129"/>
      <c r="R3" s="99"/>
      <c r="S3" s="134"/>
      <c r="T3" s="117" t="s">
        <v>85</v>
      </c>
      <c r="U3" s="118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4" customFormat="1" ht="34.5" customHeight="1" x14ac:dyDescent="0.2">
      <c r="A4" s="191" t="s">
        <v>23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65"/>
      <c r="Q4" s="129"/>
      <c r="R4" s="99"/>
      <c r="S4" s="99"/>
      <c r="T4" s="99"/>
      <c r="U4" s="118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4" customFormat="1" ht="18.75" customHeight="1" thickBot="1" x14ac:dyDescent="0.25">
      <c r="A5" s="190" t="s">
        <v>10</v>
      </c>
      <c r="B5" s="190" t="s">
        <v>11</v>
      </c>
      <c r="C5" s="192" t="s">
        <v>13</v>
      </c>
      <c r="D5" s="197" t="s">
        <v>22</v>
      </c>
      <c r="E5" s="183" t="s">
        <v>44</v>
      </c>
      <c r="F5" s="202" t="s">
        <v>26</v>
      </c>
      <c r="G5" s="193" t="s">
        <v>25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18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8" customFormat="1" ht="18.75" customHeight="1" thickTop="1" x14ac:dyDescent="0.2">
      <c r="A6" s="190"/>
      <c r="B6" s="190"/>
      <c r="C6" s="192"/>
      <c r="D6" s="198"/>
      <c r="E6" s="184"/>
      <c r="F6" s="203"/>
      <c r="G6" s="186" t="s">
        <v>24</v>
      </c>
      <c r="H6" s="176" t="s">
        <v>25</v>
      </c>
      <c r="I6" s="177"/>
      <c r="J6" s="177"/>
      <c r="K6" s="177"/>
      <c r="L6" s="177"/>
      <c r="M6" s="177"/>
      <c r="N6" s="177"/>
      <c r="O6" s="178"/>
      <c r="P6" s="186" t="s">
        <v>28</v>
      </c>
      <c r="Q6" s="176" t="s">
        <v>25</v>
      </c>
      <c r="R6" s="177"/>
      <c r="S6" s="177"/>
      <c r="T6" s="19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8" customFormat="1" ht="18.75" customHeight="1" x14ac:dyDescent="0.2">
      <c r="A7" s="190"/>
      <c r="B7" s="190"/>
      <c r="C7" s="192"/>
      <c r="D7" s="198"/>
      <c r="E7" s="184"/>
      <c r="F7" s="203"/>
      <c r="G7" s="187"/>
      <c r="H7" s="174" t="s">
        <v>46</v>
      </c>
      <c r="I7" s="181" t="s">
        <v>9</v>
      </c>
      <c r="J7" s="182"/>
      <c r="K7" s="174" t="s">
        <v>32</v>
      </c>
      <c r="L7" s="174" t="s">
        <v>43</v>
      </c>
      <c r="M7" s="174" t="s">
        <v>30</v>
      </c>
      <c r="N7" s="174" t="s">
        <v>50</v>
      </c>
      <c r="O7" s="179" t="s">
        <v>33</v>
      </c>
      <c r="P7" s="187"/>
      <c r="Q7" s="174" t="s">
        <v>47</v>
      </c>
      <c r="R7" s="135" t="s">
        <v>27</v>
      </c>
      <c r="S7" s="205" t="s">
        <v>51</v>
      </c>
      <c r="T7" s="200" t="s">
        <v>52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3" customFormat="1" ht="99.75" customHeight="1" x14ac:dyDescent="0.2">
      <c r="A8" s="190"/>
      <c r="B8" s="190"/>
      <c r="C8" s="192"/>
      <c r="D8" s="199"/>
      <c r="E8" s="185"/>
      <c r="F8" s="204"/>
      <c r="G8" s="188"/>
      <c r="H8" s="175"/>
      <c r="I8" s="135" t="s">
        <v>29</v>
      </c>
      <c r="J8" s="135" t="s">
        <v>31</v>
      </c>
      <c r="K8" s="175"/>
      <c r="L8" s="175"/>
      <c r="M8" s="175"/>
      <c r="N8" s="175"/>
      <c r="O8" s="180"/>
      <c r="P8" s="188"/>
      <c r="Q8" s="175"/>
      <c r="R8" s="135" t="s">
        <v>34</v>
      </c>
      <c r="S8" s="206"/>
      <c r="T8" s="201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5" customFormat="1" ht="14.25" customHeight="1" x14ac:dyDescent="0.2">
      <c r="A9" s="74">
        <v>1</v>
      </c>
      <c r="B9" s="74">
        <f t="shared" ref="B9:S9" si="0">A9+1</f>
        <v>2</v>
      </c>
      <c r="C9" s="74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8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02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">
      <c r="A10" s="47">
        <v>600</v>
      </c>
      <c r="B10" s="47"/>
      <c r="C10" s="93"/>
      <c r="D10" s="171" t="s">
        <v>6</v>
      </c>
      <c r="E10" s="69" t="s">
        <v>36</v>
      </c>
      <c r="F10" s="60">
        <f>G10+P10</f>
        <v>8814937.8599999994</v>
      </c>
      <c r="G10" s="25">
        <f>H10+K10+L10+M10</f>
        <v>2151389</v>
      </c>
      <c r="H10" s="26">
        <f>SUM(I10:J10)</f>
        <v>2151389</v>
      </c>
      <c r="I10" s="28"/>
      <c r="J10" s="28">
        <v>2151389</v>
      </c>
      <c r="K10" s="28"/>
      <c r="L10" s="48"/>
      <c r="M10" s="28"/>
      <c r="N10" s="48"/>
      <c r="O10" s="49"/>
      <c r="P10" s="25">
        <f>Q10+T10</f>
        <v>6663548.8600000003</v>
      </c>
      <c r="Q10" s="26">
        <v>6663548.8600000003</v>
      </c>
      <c r="R10" s="26">
        <v>4317437.6399999997</v>
      </c>
      <c r="S10" s="26"/>
      <c r="T10" s="26"/>
      <c r="U10" s="13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3" customFormat="1" ht="18" customHeight="1" x14ac:dyDescent="0.2">
      <c r="A11" s="23"/>
      <c r="B11" s="23"/>
      <c r="C11" s="66"/>
      <c r="D11" s="172"/>
      <c r="E11" s="69" t="s">
        <v>37</v>
      </c>
      <c r="F11" s="24"/>
      <c r="G11" s="27"/>
      <c r="H11" s="28"/>
      <c r="I11" s="28"/>
      <c r="J11" s="28"/>
      <c r="K11" s="28"/>
      <c r="L11" s="28"/>
      <c r="M11" s="28"/>
      <c r="N11" s="28"/>
      <c r="O11" s="136"/>
      <c r="P11" s="27"/>
      <c r="Q11" s="28"/>
      <c r="R11" s="28"/>
      <c r="S11" s="28"/>
      <c r="T11" s="28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3" customFormat="1" ht="18" customHeight="1" x14ac:dyDescent="0.2">
      <c r="A12" s="23"/>
      <c r="B12" s="23"/>
      <c r="C12" s="66"/>
      <c r="D12" s="172"/>
      <c r="E12" s="69" t="s">
        <v>38</v>
      </c>
      <c r="F12" s="24">
        <f>G12+P12</f>
        <v>12000</v>
      </c>
      <c r="G12" s="27">
        <f>H12+K12+L12+M12</f>
        <v>12000</v>
      </c>
      <c r="H12" s="28">
        <f>SUM(I12:J12)</f>
        <v>12000</v>
      </c>
      <c r="I12" s="28"/>
      <c r="J12" s="28">
        <f>J16</f>
        <v>12000</v>
      </c>
      <c r="K12" s="28"/>
      <c r="L12" s="28"/>
      <c r="M12" s="28"/>
      <c r="N12" s="28"/>
      <c r="O12" s="136"/>
      <c r="P12" s="27"/>
      <c r="Q12" s="28"/>
      <c r="R12" s="28"/>
      <c r="S12" s="28"/>
      <c r="T12" s="2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">
      <c r="A13" s="66"/>
      <c r="B13" s="66"/>
      <c r="C13" s="29"/>
      <c r="D13" s="173"/>
      <c r="E13" s="70" t="s">
        <v>39</v>
      </c>
      <c r="F13" s="30">
        <f>F10-F11+F12</f>
        <v>8826937.8599999994</v>
      </c>
      <c r="G13" s="84">
        <f>G10-G11+G12</f>
        <v>2163389</v>
      </c>
      <c r="H13" s="30">
        <f t="shared" ref="H13:R13" si="1">H10-H11+H12</f>
        <v>2163389</v>
      </c>
      <c r="I13" s="30"/>
      <c r="J13" s="30">
        <f t="shared" si="1"/>
        <v>2163389</v>
      </c>
      <c r="K13" s="30"/>
      <c r="L13" s="30"/>
      <c r="M13" s="30"/>
      <c r="N13" s="30"/>
      <c r="O13" s="32"/>
      <c r="P13" s="31">
        <f t="shared" si="1"/>
        <v>6663548.8600000003</v>
      </c>
      <c r="Q13" s="30">
        <f t="shared" si="1"/>
        <v>6663548.8600000003</v>
      </c>
      <c r="R13" s="30">
        <f t="shared" si="1"/>
        <v>4317437.6399999997</v>
      </c>
      <c r="S13" s="78"/>
      <c r="T13" s="78"/>
      <c r="U13" s="1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7" customFormat="1" ht="18" customHeight="1" x14ac:dyDescent="0.2">
      <c r="A14" s="44"/>
      <c r="B14" s="45">
        <v>60016</v>
      </c>
      <c r="C14" s="46"/>
      <c r="D14" s="165" t="s">
        <v>0</v>
      </c>
      <c r="E14" s="71" t="s">
        <v>36</v>
      </c>
      <c r="F14" s="33">
        <f>G14+P14</f>
        <v>7406448.8600000003</v>
      </c>
      <c r="G14" s="34">
        <f>H14+K14+L14+M14</f>
        <v>742900</v>
      </c>
      <c r="H14" s="35">
        <f>SUM(I14:J14)</f>
        <v>742900</v>
      </c>
      <c r="I14" s="35"/>
      <c r="J14" s="35">
        <v>742900</v>
      </c>
      <c r="K14" s="35"/>
      <c r="L14" s="35"/>
      <c r="M14" s="35"/>
      <c r="N14" s="35"/>
      <c r="O14" s="53"/>
      <c r="P14" s="34">
        <f>Q14+T14</f>
        <v>6663548.8600000003</v>
      </c>
      <c r="Q14" s="35">
        <v>6663548.8600000003</v>
      </c>
      <c r="R14" s="35">
        <v>4317437.6399999997</v>
      </c>
      <c r="S14" s="35"/>
      <c r="T14" s="35"/>
      <c r="U14" s="119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3" customFormat="1" ht="18" customHeight="1" x14ac:dyDescent="0.2">
      <c r="A15" s="36"/>
      <c r="B15" s="36"/>
      <c r="C15" s="44"/>
      <c r="D15" s="166"/>
      <c r="E15" s="71" t="s">
        <v>37</v>
      </c>
      <c r="F15" s="37"/>
      <c r="G15" s="38"/>
      <c r="H15" s="39"/>
      <c r="I15" s="39"/>
      <c r="J15" s="39"/>
      <c r="K15" s="39"/>
      <c r="L15" s="39"/>
      <c r="M15" s="39"/>
      <c r="N15" s="39"/>
      <c r="O15" s="54"/>
      <c r="P15" s="38"/>
      <c r="Q15" s="39"/>
      <c r="R15" s="39"/>
      <c r="S15" s="39"/>
      <c r="T15" s="39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3" customFormat="1" ht="18" customHeight="1" x14ac:dyDescent="0.2">
      <c r="A16" s="36"/>
      <c r="B16" s="36"/>
      <c r="C16" s="44"/>
      <c r="D16" s="166"/>
      <c r="E16" s="71" t="s">
        <v>38</v>
      </c>
      <c r="F16" s="37">
        <f>G16+P16</f>
        <v>12000</v>
      </c>
      <c r="G16" s="38">
        <f>H16+K16+L16+M16</f>
        <v>12000</v>
      </c>
      <c r="H16" s="39">
        <f>SUM(I16:J16)</f>
        <v>12000</v>
      </c>
      <c r="I16" s="39"/>
      <c r="J16" s="39">
        <f>J20</f>
        <v>12000</v>
      </c>
      <c r="K16" s="39"/>
      <c r="L16" s="39"/>
      <c r="M16" s="39"/>
      <c r="N16" s="39"/>
      <c r="O16" s="54"/>
      <c r="P16" s="38"/>
      <c r="Q16" s="39"/>
      <c r="R16" s="39"/>
      <c r="S16" s="39"/>
      <c r="T16" s="39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6" customFormat="1" ht="18" customHeight="1" x14ac:dyDescent="0.2">
      <c r="A17" s="67"/>
      <c r="B17" s="67"/>
      <c r="C17" s="40"/>
      <c r="D17" s="167"/>
      <c r="E17" s="72" t="s">
        <v>39</v>
      </c>
      <c r="F17" s="41">
        <f t="shared" ref="F17:R17" si="2">F14-F15+F16</f>
        <v>7418448.8600000003</v>
      </c>
      <c r="G17" s="42">
        <f t="shared" si="2"/>
        <v>754900</v>
      </c>
      <c r="H17" s="41">
        <f t="shared" si="2"/>
        <v>754900</v>
      </c>
      <c r="I17" s="41"/>
      <c r="J17" s="41">
        <f>J14-J15+J16</f>
        <v>754900</v>
      </c>
      <c r="K17" s="41"/>
      <c r="L17" s="41"/>
      <c r="M17" s="41"/>
      <c r="N17" s="41"/>
      <c r="O17" s="43"/>
      <c r="P17" s="42">
        <f t="shared" si="2"/>
        <v>6663548.8600000003</v>
      </c>
      <c r="Q17" s="41">
        <f t="shared" si="2"/>
        <v>6663548.8600000003</v>
      </c>
      <c r="R17" s="41">
        <f t="shared" si="2"/>
        <v>4317437.6399999997</v>
      </c>
      <c r="S17" s="59"/>
      <c r="T17" s="59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8" customHeight="1" x14ac:dyDescent="0.2">
      <c r="A18" s="44"/>
      <c r="B18" s="44"/>
      <c r="C18" s="44">
        <v>4210</v>
      </c>
      <c r="D18" s="168" t="s">
        <v>16</v>
      </c>
      <c r="E18" s="71" t="s">
        <v>36</v>
      </c>
      <c r="F18" s="37">
        <f>G18+P18</f>
        <v>91800</v>
      </c>
      <c r="G18" s="38">
        <f>H18+K18+L18+M18</f>
        <v>91800</v>
      </c>
      <c r="H18" s="39">
        <f>SUM(I18:J18)</f>
        <v>91800</v>
      </c>
      <c r="I18" s="39"/>
      <c r="J18" s="39">
        <v>91800</v>
      </c>
      <c r="K18" s="39"/>
      <c r="L18" s="39"/>
      <c r="M18" s="39"/>
      <c r="N18" s="39"/>
      <c r="O18" s="54"/>
      <c r="P18" s="55"/>
      <c r="Q18" s="39"/>
      <c r="R18" s="39"/>
      <c r="S18" s="39"/>
      <c r="T18" s="39"/>
      <c r="U18" s="16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3" customFormat="1" ht="18" customHeight="1" x14ac:dyDescent="0.2">
      <c r="A19" s="36"/>
      <c r="B19" s="36"/>
      <c r="C19" s="44"/>
      <c r="D19" s="169"/>
      <c r="E19" s="71" t="s">
        <v>37</v>
      </c>
      <c r="F19" s="37"/>
      <c r="G19" s="38"/>
      <c r="H19" s="39"/>
      <c r="I19" s="39"/>
      <c r="J19" s="39"/>
      <c r="K19" s="39"/>
      <c r="L19" s="39"/>
      <c r="M19" s="39"/>
      <c r="N19" s="39"/>
      <c r="O19" s="54"/>
      <c r="P19" s="38"/>
      <c r="Q19" s="39"/>
      <c r="R19" s="39"/>
      <c r="S19" s="39"/>
      <c r="T19" s="3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3" customFormat="1" ht="18" customHeight="1" x14ac:dyDescent="0.2">
      <c r="A20" s="36"/>
      <c r="B20" s="36"/>
      <c r="C20" s="44"/>
      <c r="D20" s="169"/>
      <c r="E20" s="71" t="s">
        <v>38</v>
      </c>
      <c r="F20" s="37">
        <f>G20+P20</f>
        <v>12000</v>
      </c>
      <c r="G20" s="38">
        <f>H20+K20+L20+M20</f>
        <v>12000</v>
      </c>
      <c r="H20" s="39">
        <f>SUM(I20:J20)</f>
        <v>12000</v>
      </c>
      <c r="I20" s="39"/>
      <c r="J20" s="39">
        <v>12000</v>
      </c>
      <c r="K20" s="39"/>
      <c r="L20" s="39"/>
      <c r="M20" s="39"/>
      <c r="N20" s="39"/>
      <c r="O20" s="54"/>
      <c r="P20" s="38"/>
      <c r="Q20" s="39"/>
      <c r="R20" s="39"/>
      <c r="S20" s="39"/>
      <c r="T20" s="39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6" customFormat="1" ht="18" customHeight="1" x14ac:dyDescent="0.2">
      <c r="A21" s="67"/>
      <c r="B21" s="67"/>
      <c r="C21" s="40"/>
      <c r="D21" s="170"/>
      <c r="E21" s="72" t="s">
        <v>39</v>
      </c>
      <c r="F21" s="41">
        <f>F18-F19+F20</f>
        <v>103800</v>
      </c>
      <c r="G21" s="42">
        <f>G18-G19+G20</f>
        <v>103800</v>
      </c>
      <c r="H21" s="41">
        <f>H18-H19+H20</f>
        <v>103800</v>
      </c>
      <c r="I21" s="41"/>
      <c r="J21" s="41">
        <f>J18-J19+J20</f>
        <v>103800</v>
      </c>
      <c r="K21" s="41"/>
      <c r="L21" s="41"/>
      <c r="M21" s="41"/>
      <c r="N21" s="41"/>
      <c r="O21" s="43"/>
      <c r="P21" s="42"/>
      <c r="Q21" s="41"/>
      <c r="R21" s="41"/>
      <c r="S21" s="59"/>
      <c r="T21" s="59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97" customFormat="1" ht="18" customHeight="1" x14ac:dyDescent="0.2">
      <c r="A22" s="83"/>
      <c r="B22" s="83"/>
      <c r="C22" s="156" t="s">
        <v>41</v>
      </c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8"/>
      <c r="U22" s="120"/>
    </row>
    <row r="23" spans="1:84" s="97" customFormat="1" ht="18" customHeight="1" x14ac:dyDescent="0.2">
      <c r="A23" s="83"/>
      <c r="B23" s="36"/>
      <c r="C23" s="159" t="s">
        <v>68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1"/>
      <c r="U23" s="120"/>
    </row>
    <row r="24" spans="1:84" s="97" customFormat="1" ht="18" customHeight="1" x14ac:dyDescent="0.2">
      <c r="A24" s="83"/>
      <c r="B24" s="36"/>
      <c r="C24" s="162" t="s">
        <v>67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4"/>
      <c r="U24" s="120"/>
    </row>
    <row r="25" spans="1:84" s="2" customFormat="1" ht="18" customHeight="1" x14ac:dyDescent="0.2">
      <c r="A25" s="47">
        <v>750</v>
      </c>
      <c r="B25" s="47"/>
      <c r="C25" s="93"/>
      <c r="D25" s="171" t="s">
        <v>7</v>
      </c>
      <c r="E25" s="69" t="s">
        <v>36</v>
      </c>
      <c r="F25" s="24">
        <f>G25+P25</f>
        <v>16065953.660000002</v>
      </c>
      <c r="G25" s="25">
        <f>H25+K25+L25+M25</f>
        <v>13826388.660000002</v>
      </c>
      <c r="H25" s="26">
        <f>SUM(I25:J25)</f>
        <v>12679716.580000002</v>
      </c>
      <c r="I25" s="26">
        <v>10234010.460000001</v>
      </c>
      <c r="J25" s="26">
        <v>2445706.12</v>
      </c>
      <c r="K25" s="26"/>
      <c r="L25" s="26">
        <v>552630</v>
      </c>
      <c r="M25" s="26">
        <v>594042.07999999996</v>
      </c>
      <c r="N25" s="48"/>
      <c r="O25" s="49"/>
      <c r="P25" s="25">
        <f>Q25+S25+T25</f>
        <v>2239565</v>
      </c>
      <c r="Q25" s="26">
        <v>2239565</v>
      </c>
      <c r="R25" s="26">
        <v>1820784.55</v>
      </c>
      <c r="S25" s="26"/>
      <c r="T25" s="26"/>
      <c r="U25" s="13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5" customFormat="1" ht="18" customHeight="1" x14ac:dyDescent="0.2">
      <c r="A26" s="23"/>
      <c r="B26" s="23"/>
      <c r="C26" s="66"/>
      <c r="D26" s="172"/>
      <c r="E26" s="69" t="s">
        <v>37</v>
      </c>
      <c r="F26" s="24"/>
      <c r="G26" s="27"/>
      <c r="H26" s="28"/>
      <c r="I26" s="28"/>
      <c r="J26" s="28"/>
      <c r="K26" s="28"/>
      <c r="L26" s="28"/>
      <c r="M26" s="28"/>
      <c r="N26" s="28"/>
      <c r="O26" s="136"/>
      <c r="P26" s="27"/>
      <c r="Q26" s="28"/>
      <c r="R26" s="28"/>
      <c r="S26" s="28"/>
      <c r="T26" s="28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5" customFormat="1" ht="18" customHeight="1" x14ac:dyDescent="0.2">
      <c r="A27" s="23"/>
      <c r="B27" s="23"/>
      <c r="C27" s="66"/>
      <c r="D27" s="172"/>
      <c r="E27" s="69" t="s">
        <v>38</v>
      </c>
      <c r="F27" s="24">
        <f>G27+P27</f>
        <v>45864</v>
      </c>
      <c r="G27" s="27">
        <f>H27+K27+L27+M27</f>
        <v>45864</v>
      </c>
      <c r="H27" s="28">
        <f>SUM(I27:J27)</f>
        <v>12207</v>
      </c>
      <c r="I27" s="28"/>
      <c r="J27" s="28">
        <f>J31+J42+J53</f>
        <v>12207</v>
      </c>
      <c r="K27" s="28"/>
      <c r="L27" s="28">
        <f>L31+L42+L53</f>
        <v>33657</v>
      </c>
      <c r="M27" s="28"/>
      <c r="N27" s="28"/>
      <c r="O27" s="136"/>
      <c r="P27" s="27"/>
      <c r="Q27" s="28"/>
      <c r="R27" s="28"/>
      <c r="S27" s="28"/>
      <c r="T27" s="28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1" customFormat="1" ht="18" customHeight="1" x14ac:dyDescent="0.2">
      <c r="A28" s="66"/>
      <c r="B28" s="66"/>
      <c r="C28" s="29"/>
      <c r="D28" s="173"/>
      <c r="E28" s="70" t="s">
        <v>39</v>
      </c>
      <c r="F28" s="30">
        <f t="shared" ref="F28:R28" si="3">F25-F26+F27</f>
        <v>16111817.660000002</v>
      </c>
      <c r="G28" s="31">
        <f t="shared" si="3"/>
        <v>13872252.660000002</v>
      </c>
      <c r="H28" s="30">
        <f t="shared" si="3"/>
        <v>12691923.580000002</v>
      </c>
      <c r="I28" s="78">
        <f>I25-I26+I27</f>
        <v>10234010.460000001</v>
      </c>
      <c r="J28" s="30">
        <f t="shared" si="3"/>
        <v>2457913.12</v>
      </c>
      <c r="K28" s="30"/>
      <c r="L28" s="30">
        <f>L25-L26+L27</f>
        <v>586287</v>
      </c>
      <c r="M28" s="30">
        <f>M25-M26+M27</f>
        <v>594042.07999999996</v>
      </c>
      <c r="N28" s="30"/>
      <c r="O28" s="32"/>
      <c r="P28" s="31">
        <f t="shared" si="3"/>
        <v>2239565</v>
      </c>
      <c r="Q28" s="30">
        <f t="shared" si="3"/>
        <v>2239565</v>
      </c>
      <c r="R28" s="30">
        <f t="shared" si="3"/>
        <v>1820784.55</v>
      </c>
      <c r="S28" s="78"/>
      <c r="T28" s="78"/>
      <c r="U28" s="16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2" customFormat="1" ht="18" customHeight="1" x14ac:dyDescent="0.2">
      <c r="A29" s="36"/>
      <c r="B29" s="45">
        <v>75011</v>
      </c>
      <c r="C29" s="46"/>
      <c r="D29" s="165" t="s">
        <v>3</v>
      </c>
      <c r="E29" s="71" t="s">
        <v>36</v>
      </c>
      <c r="F29" s="33">
        <f>G29+P29</f>
        <v>373743</v>
      </c>
      <c r="G29" s="34">
        <f>H29+K29+L29+M29</f>
        <v>373743</v>
      </c>
      <c r="H29" s="35">
        <f>SUM(I29:J29)</f>
        <v>373743</v>
      </c>
      <c r="I29" s="35">
        <v>373743</v>
      </c>
      <c r="J29" s="35">
        <v>0</v>
      </c>
      <c r="K29" s="35"/>
      <c r="L29" s="52"/>
      <c r="M29" s="52"/>
      <c r="N29" s="52"/>
      <c r="O29" s="53"/>
      <c r="P29" s="57"/>
      <c r="Q29" s="52"/>
      <c r="R29" s="52"/>
      <c r="S29" s="52"/>
      <c r="T29" s="52"/>
      <c r="U29" s="13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5" customFormat="1" ht="18" customHeight="1" x14ac:dyDescent="0.2">
      <c r="A30" s="36"/>
      <c r="B30" s="36"/>
      <c r="C30" s="44"/>
      <c r="D30" s="166"/>
      <c r="E30" s="71" t="s">
        <v>37</v>
      </c>
      <c r="F30" s="37"/>
      <c r="G30" s="38"/>
      <c r="H30" s="39"/>
      <c r="I30" s="39"/>
      <c r="J30" s="39"/>
      <c r="K30" s="39"/>
      <c r="L30" s="39"/>
      <c r="M30" s="39"/>
      <c r="N30" s="39"/>
      <c r="O30" s="54"/>
      <c r="P30" s="38"/>
      <c r="Q30" s="39"/>
      <c r="R30" s="39"/>
      <c r="S30" s="39"/>
      <c r="T30" s="39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5" customFormat="1" ht="18" customHeight="1" x14ac:dyDescent="0.2">
      <c r="A31" s="36"/>
      <c r="B31" s="36"/>
      <c r="C31" s="44"/>
      <c r="D31" s="166"/>
      <c r="E31" s="71" t="s">
        <v>38</v>
      </c>
      <c r="F31" s="37">
        <f>G31+P31</f>
        <v>10</v>
      </c>
      <c r="G31" s="38">
        <f>H31+K31+L31+M31</f>
        <v>10</v>
      </c>
      <c r="H31" s="39">
        <f>SUM(I31:J31)</f>
        <v>10</v>
      </c>
      <c r="I31" s="39"/>
      <c r="J31" s="39">
        <f>J35</f>
        <v>10</v>
      </c>
      <c r="K31" s="39"/>
      <c r="L31" s="39"/>
      <c r="M31" s="39"/>
      <c r="N31" s="39"/>
      <c r="O31" s="54"/>
      <c r="P31" s="38"/>
      <c r="Q31" s="39"/>
      <c r="R31" s="39"/>
      <c r="S31" s="39"/>
      <c r="T31" s="3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6" customFormat="1" ht="18" customHeight="1" x14ac:dyDescent="0.2">
      <c r="A32" s="67"/>
      <c r="B32" s="67"/>
      <c r="C32" s="40"/>
      <c r="D32" s="167"/>
      <c r="E32" s="72" t="s">
        <v>39</v>
      </c>
      <c r="F32" s="41">
        <f t="shared" ref="F32:J32" si="4">F29-F30+F31</f>
        <v>373753</v>
      </c>
      <c r="G32" s="42">
        <f t="shared" si="4"/>
        <v>373753</v>
      </c>
      <c r="H32" s="41">
        <f t="shared" si="4"/>
        <v>373753</v>
      </c>
      <c r="I32" s="41">
        <f t="shared" si="4"/>
        <v>373743</v>
      </c>
      <c r="J32" s="41">
        <f t="shared" si="4"/>
        <v>10</v>
      </c>
      <c r="K32" s="41"/>
      <c r="L32" s="41"/>
      <c r="M32" s="41"/>
      <c r="N32" s="41"/>
      <c r="O32" s="43"/>
      <c r="P32" s="42"/>
      <c r="Q32" s="41"/>
      <c r="R32" s="41"/>
      <c r="S32" s="59"/>
      <c r="T32" s="5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" customFormat="1" ht="40.5" customHeight="1" x14ac:dyDescent="0.2">
      <c r="A33" s="44"/>
      <c r="B33" s="44"/>
      <c r="C33" s="44">
        <v>2910</v>
      </c>
      <c r="D33" s="168" t="s">
        <v>40</v>
      </c>
      <c r="E33" s="71" t="s">
        <v>36</v>
      </c>
      <c r="F33" s="37">
        <f>G33+P33</f>
        <v>0</v>
      </c>
      <c r="G33" s="38">
        <f>H33+K33+L33+M33</f>
        <v>0</v>
      </c>
      <c r="H33" s="35">
        <f>SUM(I33:J33)</f>
        <v>0</v>
      </c>
      <c r="I33" s="39"/>
      <c r="J33" s="39">
        <v>0</v>
      </c>
      <c r="K33" s="39"/>
      <c r="L33" s="39"/>
      <c r="M33" s="39"/>
      <c r="N33" s="39"/>
      <c r="O33" s="54"/>
      <c r="P33" s="55"/>
      <c r="Q33" s="39"/>
      <c r="R33" s="39"/>
      <c r="S33" s="39"/>
      <c r="T33" s="39"/>
      <c r="U33" s="16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3" customFormat="1" ht="40.5" customHeight="1" x14ac:dyDescent="0.2">
      <c r="A34" s="36"/>
      <c r="B34" s="36"/>
      <c r="C34" s="44"/>
      <c r="D34" s="169"/>
      <c r="E34" s="71" t="s">
        <v>37</v>
      </c>
      <c r="F34" s="37"/>
      <c r="G34" s="38"/>
      <c r="H34" s="39"/>
      <c r="I34" s="39"/>
      <c r="J34" s="39"/>
      <c r="K34" s="39"/>
      <c r="L34" s="39"/>
      <c r="M34" s="39"/>
      <c r="N34" s="39"/>
      <c r="O34" s="54"/>
      <c r="P34" s="38"/>
      <c r="Q34" s="39"/>
      <c r="R34" s="39"/>
      <c r="S34" s="39"/>
      <c r="T34" s="39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3" customFormat="1" ht="40.5" customHeight="1" x14ac:dyDescent="0.2">
      <c r="A35" s="36"/>
      <c r="B35" s="36"/>
      <c r="C35" s="44"/>
      <c r="D35" s="169"/>
      <c r="E35" s="71" t="s">
        <v>38</v>
      </c>
      <c r="F35" s="37">
        <f>G35+P35</f>
        <v>10</v>
      </c>
      <c r="G35" s="38">
        <f>H35+K35+L35+M35</f>
        <v>10</v>
      </c>
      <c r="H35" s="39">
        <f>SUM(I35:J35)</f>
        <v>10</v>
      </c>
      <c r="I35" s="39"/>
      <c r="J35" s="39">
        <v>10</v>
      </c>
      <c r="K35" s="39"/>
      <c r="L35" s="39"/>
      <c r="M35" s="39"/>
      <c r="N35" s="39"/>
      <c r="O35" s="54"/>
      <c r="P35" s="38"/>
      <c r="Q35" s="39"/>
      <c r="R35" s="39"/>
      <c r="S35" s="39"/>
      <c r="T35" s="39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6" customFormat="1" ht="40.5" customHeight="1" x14ac:dyDescent="0.2">
      <c r="A36" s="67"/>
      <c r="B36" s="67"/>
      <c r="C36" s="40"/>
      <c r="D36" s="170"/>
      <c r="E36" s="72" t="s">
        <v>39</v>
      </c>
      <c r="F36" s="41">
        <f>F33-F34+F35</f>
        <v>10</v>
      </c>
      <c r="G36" s="42">
        <f>G33-G34+G35</f>
        <v>10</v>
      </c>
      <c r="H36" s="41">
        <f>H33-H34+H35</f>
        <v>10</v>
      </c>
      <c r="I36" s="41"/>
      <c r="J36" s="41">
        <f>J33-J34+J35</f>
        <v>10</v>
      </c>
      <c r="K36" s="41"/>
      <c r="L36" s="41"/>
      <c r="M36" s="41"/>
      <c r="N36" s="41"/>
      <c r="O36" s="43"/>
      <c r="P36" s="42"/>
      <c r="Q36" s="41"/>
      <c r="R36" s="41"/>
      <c r="S36" s="59"/>
      <c r="T36" s="59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97" customFormat="1" ht="16.5" customHeight="1" x14ac:dyDescent="0.2">
      <c r="A37" s="83"/>
      <c r="B37" s="83"/>
      <c r="C37" s="156" t="s">
        <v>41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8"/>
      <c r="U37" s="120"/>
    </row>
    <row r="38" spans="1:84" s="97" customFormat="1" ht="16.5" customHeight="1" x14ac:dyDescent="0.2">
      <c r="A38" s="83"/>
      <c r="B38" s="36"/>
      <c r="C38" s="159" t="s">
        <v>64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1"/>
      <c r="U38" s="120"/>
    </row>
    <row r="39" spans="1:84" s="97" customFormat="1" ht="28.5" customHeight="1" x14ac:dyDescent="0.2">
      <c r="A39" s="83"/>
      <c r="B39" s="36"/>
      <c r="C39" s="162" t="s">
        <v>63</v>
      </c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4"/>
      <c r="U39" s="120"/>
    </row>
    <row r="40" spans="1:84" s="14" customFormat="1" ht="16.5" customHeight="1" x14ac:dyDescent="0.2">
      <c r="A40" s="36"/>
      <c r="B40" s="45">
        <v>75023</v>
      </c>
      <c r="C40" s="46"/>
      <c r="D40" s="165" t="s">
        <v>12</v>
      </c>
      <c r="E40" s="71" t="s">
        <v>36</v>
      </c>
      <c r="F40" s="37">
        <f>G40+P40</f>
        <v>10274026.460000001</v>
      </c>
      <c r="G40" s="38">
        <f>H40+K40+L40+M40</f>
        <v>10274026.460000001</v>
      </c>
      <c r="H40" s="39">
        <f>SUM(I40:J40)</f>
        <v>10253326.460000001</v>
      </c>
      <c r="I40" s="35">
        <v>8602389.4600000009</v>
      </c>
      <c r="J40" s="35">
        <v>1650937</v>
      </c>
      <c r="K40" s="35"/>
      <c r="L40" s="35">
        <v>20700</v>
      </c>
      <c r="M40" s="35"/>
      <c r="N40" s="52"/>
      <c r="O40" s="53"/>
      <c r="P40" s="34"/>
      <c r="Q40" s="35"/>
      <c r="R40" s="35"/>
      <c r="S40" s="35"/>
      <c r="T40" s="52"/>
      <c r="U40" s="15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3" customFormat="1" ht="16.5" customHeight="1" x14ac:dyDescent="0.2">
      <c r="A41" s="36"/>
      <c r="B41" s="36"/>
      <c r="C41" s="44"/>
      <c r="D41" s="166"/>
      <c r="E41" s="71" t="s">
        <v>37</v>
      </c>
      <c r="F41" s="37"/>
      <c r="G41" s="38"/>
      <c r="H41" s="39"/>
      <c r="I41" s="39"/>
      <c r="J41" s="39"/>
      <c r="K41" s="39"/>
      <c r="L41" s="39"/>
      <c r="M41" s="39"/>
      <c r="N41" s="39"/>
      <c r="O41" s="54"/>
      <c r="P41" s="38"/>
      <c r="Q41" s="39"/>
      <c r="R41" s="39"/>
      <c r="S41" s="39"/>
      <c r="T41" s="39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3" customFormat="1" ht="16.5" customHeight="1" x14ac:dyDescent="0.2">
      <c r="A42" s="36"/>
      <c r="B42" s="36"/>
      <c r="C42" s="44"/>
      <c r="D42" s="166"/>
      <c r="E42" s="71" t="s">
        <v>38</v>
      </c>
      <c r="F42" s="37">
        <f>G42+P42</f>
        <v>11632</v>
      </c>
      <c r="G42" s="38">
        <f>H42+K42+L42+M42</f>
        <v>11632</v>
      </c>
      <c r="H42" s="39">
        <f>SUM(I42:J42)</f>
        <v>11632</v>
      </c>
      <c r="I42" s="39"/>
      <c r="J42" s="39">
        <f>J46</f>
        <v>11632</v>
      </c>
      <c r="K42" s="39"/>
      <c r="L42" s="39"/>
      <c r="M42" s="39"/>
      <c r="N42" s="39"/>
      <c r="O42" s="54"/>
      <c r="P42" s="38"/>
      <c r="Q42" s="39"/>
      <c r="R42" s="39"/>
      <c r="S42" s="39"/>
      <c r="T42" s="39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6" customFormat="1" ht="16.5" customHeight="1" x14ac:dyDescent="0.2">
      <c r="A43" s="67"/>
      <c r="B43" s="67"/>
      <c r="C43" s="40"/>
      <c r="D43" s="167"/>
      <c r="E43" s="72" t="s">
        <v>39</v>
      </c>
      <c r="F43" s="41">
        <f t="shared" ref="F43:J43" si="5">F40-F41+F42</f>
        <v>10285658.460000001</v>
      </c>
      <c r="G43" s="42">
        <f t="shared" si="5"/>
        <v>10285658.460000001</v>
      </c>
      <c r="H43" s="41">
        <f t="shared" si="5"/>
        <v>10264958.460000001</v>
      </c>
      <c r="I43" s="59">
        <f>I40-I41+I42</f>
        <v>8602389.4600000009</v>
      </c>
      <c r="J43" s="59">
        <f t="shared" si="5"/>
        <v>1662569</v>
      </c>
      <c r="K43" s="41"/>
      <c r="L43" s="59">
        <f>L40-L41+L42</f>
        <v>20700</v>
      </c>
      <c r="M43" s="41"/>
      <c r="N43" s="41"/>
      <c r="O43" s="43"/>
      <c r="P43" s="42"/>
      <c r="Q43" s="41"/>
      <c r="R43" s="41"/>
      <c r="S43" s="59"/>
      <c r="T43" s="59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" customFormat="1" ht="16.5" customHeight="1" x14ac:dyDescent="0.2">
      <c r="A44" s="44"/>
      <c r="B44" s="44"/>
      <c r="C44" s="44">
        <v>4610</v>
      </c>
      <c r="D44" s="168" t="s">
        <v>17</v>
      </c>
      <c r="E44" s="71" t="s">
        <v>36</v>
      </c>
      <c r="F44" s="37">
        <f>G44+P44</f>
        <v>35200</v>
      </c>
      <c r="G44" s="38">
        <f>H44+K44+L44+M44</f>
        <v>35200</v>
      </c>
      <c r="H44" s="39">
        <f>SUM(I44:J44)</f>
        <v>35200</v>
      </c>
      <c r="I44" s="39"/>
      <c r="J44" s="39">
        <v>35200</v>
      </c>
      <c r="K44" s="39"/>
      <c r="L44" s="39"/>
      <c r="M44" s="39"/>
      <c r="N44" s="39"/>
      <c r="O44" s="54"/>
      <c r="P44" s="55"/>
      <c r="Q44" s="39"/>
      <c r="R44" s="39"/>
      <c r="S44" s="39"/>
      <c r="T44" s="39"/>
      <c r="U44" s="16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3" customFormat="1" ht="16.5" customHeight="1" x14ac:dyDescent="0.2">
      <c r="A45" s="36"/>
      <c r="B45" s="36"/>
      <c r="C45" s="44"/>
      <c r="D45" s="169"/>
      <c r="E45" s="71" t="s">
        <v>37</v>
      </c>
      <c r="F45" s="37"/>
      <c r="G45" s="38"/>
      <c r="H45" s="39"/>
      <c r="I45" s="39"/>
      <c r="J45" s="39"/>
      <c r="K45" s="39"/>
      <c r="L45" s="39"/>
      <c r="M45" s="39"/>
      <c r="N45" s="39"/>
      <c r="O45" s="54"/>
      <c r="P45" s="38"/>
      <c r="Q45" s="39"/>
      <c r="R45" s="39"/>
      <c r="S45" s="39"/>
      <c r="T45" s="39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3" customFormat="1" ht="16.5" customHeight="1" x14ac:dyDescent="0.2">
      <c r="A46" s="36"/>
      <c r="B46" s="36"/>
      <c r="C46" s="44"/>
      <c r="D46" s="169"/>
      <c r="E46" s="71" t="s">
        <v>38</v>
      </c>
      <c r="F46" s="37">
        <f>G46+P46</f>
        <v>11632</v>
      </c>
      <c r="G46" s="38">
        <f>H46+K46+L46+M46</f>
        <v>11632</v>
      </c>
      <c r="H46" s="39">
        <f>SUM(I46:J46)</f>
        <v>11632</v>
      </c>
      <c r="I46" s="39"/>
      <c r="J46" s="39">
        <v>11632</v>
      </c>
      <c r="K46" s="39"/>
      <c r="L46" s="39"/>
      <c r="M46" s="39"/>
      <c r="N46" s="39"/>
      <c r="O46" s="54"/>
      <c r="P46" s="38"/>
      <c r="Q46" s="39"/>
      <c r="R46" s="39"/>
      <c r="S46" s="39"/>
      <c r="T46" s="3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6" customFormat="1" ht="16.5" customHeight="1" x14ac:dyDescent="0.2">
      <c r="A47" s="67"/>
      <c r="B47" s="67"/>
      <c r="C47" s="40"/>
      <c r="D47" s="170"/>
      <c r="E47" s="72" t="s">
        <v>39</v>
      </c>
      <c r="F47" s="41">
        <f>F44-F45+F46</f>
        <v>46832</v>
      </c>
      <c r="G47" s="42">
        <f>G44-G45+G46</f>
        <v>46832</v>
      </c>
      <c r="H47" s="41">
        <f>H44-H45+H46</f>
        <v>46832</v>
      </c>
      <c r="I47" s="41"/>
      <c r="J47" s="41">
        <f>J44-J45+J46</f>
        <v>46832</v>
      </c>
      <c r="K47" s="41"/>
      <c r="L47" s="41"/>
      <c r="M47" s="41"/>
      <c r="N47" s="41"/>
      <c r="O47" s="43"/>
      <c r="P47" s="42"/>
      <c r="Q47" s="41"/>
      <c r="R47" s="41"/>
      <c r="S47" s="59"/>
      <c r="T47" s="59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97" customFormat="1" ht="16.5" customHeight="1" x14ac:dyDescent="0.2">
      <c r="A48" s="83"/>
      <c r="B48" s="83"/>
      <c r="C48" s="156" t="s">
        <v>41</v>
      </c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8"/>
      <c r="U48" s="120"/>
    </row>
    <row r="49" spans="1:84" s="97" customFormat="1" ht="16.5" customHeight="1" x14ac:dyDescent="0.2">
      <c r="A49" s="83"/>
      <c r="B49" s="36"/>
      <c r="C49" s="159" t="s">
        <v>70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1"/>
      <c r="U49" s="120"/>
    </row>
    <row r="50" spans="1:84" s="97" customFormat="1" ht="16.5" customHeight="1" x14ac:dyDescent="0.2">
      <c r="A50" s="83"/>
      <c r="B50" s="36"/>
      <c r="C50" s="162" t="s">
        <v>69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4"/>
      <c r="U50" s="120"/>
    </row>
    <row r="51" spans="1:84" s="16" customFormat="1" ht="16.5" customHeight="1" x14ac:dyDescent="0.2">
      <c r="A51" s="36"/>
      <c r="B51" s="45">
        <v>75056</v>
      </c>
      <c r="C51" s="46"/>
      <c r="D51" s="165" t="s">
        <v>42</v>
      </c>
      <c r="E51" s="71" t="s">
        <v>36</v>
      </c>
      <c r="F51" s="37">
        <f>G51+P51</f>
        <v>0</v>
      </c>
      <c r="G51" s="38">
        <f>H51+K51+L51+M51</f>
        <v>0</v>
      </c>
      <c r="H51" s="39">
        <f>SUM(I51:J51)</f>
        <v>0</v>
      </c>
      <c r="I51" s="39"/>
      <c r="J51" s="39">
        <v>0</v>
      </c>
      <c r="K51" s="39"/>
      <c r="L51" s="39">
        <v>0</v>
      </c>
      <c r="M51" s="52"/>
      <c r="N51" s="52"/>
      <c r="O51" s="53"/>
      <c r="P51" s="34"/>
      <c r="Q51" s="35"/>
      <c r="R51" s="35"/>
      <c r="S51" s="35"/>
      <c r="T51" s="98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6" customFormat="1" ht="16.5" customHeight="1" x14ac:dyDescent="0.2">
      <c r="A52" s="36"/>
      <c r="B52" s="36"/>
      <c r="C52" s="44"/>
      <c r="D52" s="166"/>
      <c r="E52" s="71" t="s">
        <v>37</v>
      </c>
      <c r="F52" s="37"/>
      <c r="G52" s="38"/>
      <c r="H52" s="39"/>
      <c r="I52" s="39"/>
      <c r="J52" s="39"/>
      <c r="K52" s="39"/>
      <c r="L52" s="39"/>
      <c r="M52" s="39"/>
      <c r="N52" s="39"/>
      <c r="O52" s="54"/>
      <c r="P52" s="38"/>
      <c r="Q52" s="39"/>
      <c r="R52" s="39"/>
      <c r="S52" s="39"/>
      <c r="T52" s="98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6" customFormat="1" ht="16.5" customHeight="1" x14ac:dyDescent="0.2">
      <c r="A53" s="36"/>
      <c r="B53" s="36"/>
      <c r="C53" s="44"/>
      <c r="D53" s="166"/>
      <c r="E53" s="71" t="s">
        <v>38</v>
      </c>
      <c r="F53" s="37">
        <f>G53+P53</f>
        <v>34222</v>
      </c>
      <c r="G53" s="38">
        <f>H53+K53+L53+M53</f>
        <v>34222</v>
      </c>
      <c r="H53" s="39">
        <f>SUM(I53:J53)</f>
        <v>565</v>
      </c>
      <c r="I53" s="39"/>
      <c r="J53" s="39">
        <f>J57+J61</f>
        <v>565</v>
      </c>
      <c r="K53" s="39"/>
      <c r="L53" s="39">
        <f>L57+L61</f>
        <v>33657</v>
      </c>
      <c r="M53" s="39"/>
      <c r="N53" s="39"/>
      <c r="O53" s="54"/>
      <c r="P53" s="38"/>
      <c r="Q53" s="39"/>
      <c r="R53" s="39"/>
      <c r="S53" s="39"/>
      <c r="T53" s="98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6" customFormat="1" ht="16.5" customHeight="1" x14ac:dyDescent="0.2">
      <c r="A54" s="67"/>
      <c r="B54" s="67"/>
      <c r="C54" s="40"/>
      <c r="D54" s="167"/>
      <c r="E54" s="72" t="s">
        <v>39</v>
      </c>
      <c r="F54" s="41">
        <f>F51-F52+F53</f>
        <v>34222</v>
      </c>
      <c r="G54" s="42">
        <f>G51-G52+G53</f>
        <v>34222</v>
      </c>
      <c r="H54" s="41">
        <f>H51-H52+H53</f>
        <v>565</v>
      </c>
      <c r="I54" s="41"/>
      <c r="J54" s="41">
        <f>J51-J52+J53</f>
        <v>565</v>
      </c>
      <c r="K54" s="41"/>
      <c r="L54" s="41">
        <f>L51-L52+L53</f>
        <v>33657</v>
      </c>
      <c r="M54" s="41"/>
      <c r="N54" s="41"/>
      <c r="O54" s="43"/>
      <c r="P54" s="42"/>
      <c r="Q54" s="41"/>
      <c r="R54" s="41"/>
      <c r="S54" s="59"/>
      <c r="T54" s="98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1" customFormat="1" ht="16.5" customHeight="1" x14ac:dyDescent="0.2">
      <c r="A55" s="44"/>
      <c r="B55" s="44"/>
      <c r="C55" s="44">
        <v>3020</v>
      </c>
      <c r="D55" s="168" t="s">
        <v>14</v>
      </c>
      <c r="E55" s="71" t="s">
        <v>36</v>
      </c>
      <c r="F55" s="37">
        <f>G55+P55</f>
        <v>0</v>
      </c>
      <c r="G55" s="38">
        <f>H55+K55+L55+M55</f>
        <v>0</v>
      </c>
      <c r="H55" s="39"/>
      <c r="I55" s="39"/>
      <c r="J55" s="39"/>
      <c r="K55" s="39"/>
      <c r="L55" s="39">
        <v>0</v>
      </c>
      <c r="M55" s="39"/>
      <c r="N55" s="39"/>
      <c r="O55" s="54"/>
      <c r="P55" s="55"/>
      <c r="Q55" s="39"/>
      <c r="R55" s="39"/>
      <c r="S55" s="39"/>
      <c r="T55" s="98"/>
      <c r="U55" s="16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3" customFormat="1" ht="16.5" customHeight="1" x14ac:dyDescent="0.2">
      <c r="A56" s="36"/>
      <c r="B56" s="36"/>
      <c r="C56" s="44"/>
      <c r="D56" s="169"/>
      <c r="E56" s="71" t="s">
        <v>37</v>
      </c>
      <c r="F56" s="37"/>
      <c r="G56" s="38"/>
      <c r="H56" s="39"/>
      <c r="I56" s="39"/>
      <c r="J56" s="39"/>
      <c r="K56" s="39"/>
      <c r="L56" s="39"/>
      <c r="M56" s="39"/>
      <c r="N56" s="39"/>
      <c r="O56" s="54"/>
      <c r="P56" s="38"/>
      <c r="Q56" s="39"/>
      <c r="R56" s="39"/>
      <c r="S56" s="39"/>
      <c r="T56" s="98"/>
      <c r="U56" s="1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3" customFormat="1" ht="16.5" customHeight="1" x14ac:dyDescent="0.2">
      <c r="A57" s="36"/>
      <c r="B57" s="36"/>
      <c r="C57" s="44"/>
      <c r="D57" s="169"/>
      <c r="E57" s="71" t="s">
        <v>38</v>
      </c>
      <c r="F57" s="37">
        <f>G57+P57</f>
        <v>33657</v>
      </c>
      <c r="G57" s="38">
        <f>H57+K57+L57+M57</f>
        <v>33657</v>
      </c>
      <c r="H57" s="39"/>
      <c r="I57" s="39"/>
      <c r="J57" s="39"/>
      <c r="K57" s="39"/>
      <c r="L57" s="39">
        <v>33657</v>
      </c>
      <c r="M57" s="39"/>
      <c r="N57" s="39"/>
      <c r="O57" s="54"/>
      <c r="P57" s="38"/>
      <c r="Q57" s="39"/>
      <c r="R57" s="39"/>
      <c r="S57" s="39"/>
      <c r="T57" s="98"/>
      <c r="U57" s="16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6" customFormat="1" ht="16.5" customHeight="1" x14ac:dyDescent="0.2">
      <c r="A58" s="67"/>
      <c r="B58" s="67"/>
      <c r="C58" s="40"/>
      <c r="D58" s="170"/>
      <c r="E58" s="72" t="s">
        <v>39</v>
      </c>
      <c r="F58" s="41">
        <f>F55-F56+F57</f>
        <v>33657</v>
      </c>
      <c r="G58" s="42">
        <f>G55-G56+G57</f>
        <v>33657</v>
      </c>
      <c r="H58" s="41"/>
      <c r="I58" s="41"/>
      <c r="J58" s="41"/>
      <c r="K58" s="41"/>
      <c r="L58" s="41">
        <f>L55-L56+L57</f>
        <v>33657</v>
      </c>
      <c r="M58" s="41"/>
      <c r="N58" s="41"/>
      <c r="O58" s="43"/>
      <c r="P58" s="42"/>
      <c r="Q58" s="41"/>
      <c r="R58" s="41"/>
      <c r="S58" s="59"/>
      <c r="T58" s="9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6" customFormat="1" ht="18" customHeight="1" x14ac:dyDescent="0.2">
      <c r="A59" s="44"/>
      <c r="B59" s="44"/>
      <c r="C59" s="44">
        <v>4210</v>
      </c>
      <c r="D59" s="168" t="s">
        <v>16</v>
      </c>
      <c r="E59" s="71" t="s">
        <v>36</v>
      </c>
      <c r="F59" s="37">
        <f>G59+P59</f>
        <v>0</v>
      </c>
      <c r="G59" s="38">
        <f>H59+K59+L59+M59</f>
        <v>0</v>
      </c>
      <c r="H59" s="39">
        <f>SUM(I59:J59)</f>
        <v>0</v>
      </c>
      <c r="I59" s="39"/>
      <c r="J59" s="39">
        <v>0</v>
      </c>
      <c r="K59" s="39"/>
      <c r="L59" s="39"/>
      <c r="M59" s="39"/>
      <c r="N59" s="39"/>
      <c r="O59" s="54"/>
      <c r="P59" s="55"/>
      <c r="Q59" s="39"/>
      <c r="R59" s="39"/>
      <c r="S59" s="39"/>
      <c r="T59" s="98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6" customFormat="1" ht="18" customHeight="1" x14ac:dyDescent="0.2">
      <c r="A60" s="36"/>
      <c r="B60" s="36"/>
      <c r="C60" s="44"/>
      <c r="D60" s="169"/>
      <c r="E60" s="71" t="s">
        <v>37</v>
      </c>
      <c r="F60" s="37"/>
      <c r="G60" s="38"/>
      <c r="H60" s="39"/>
      <c r="I60" s="39"/>
      <c r="J60" s="39"/>
      <c r="K60" s="39"/>
      <c r="L60" s="39"/>
      <c r="M60" s="39"/>
      <c r="N60" s="39"/>
      <c r="O60" s="54"/>
      <c r="P60" s="38"/>
      <c r="Q60" s="39"/>
      <c r="R60" s="39"/>
      <c r="S60" s="39"/>
      <c r="T60" s="98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6" customFormat="1" ht="18" customHeight="1" x14ac:dyDescent="0.2">
      <c r="A61" s="36"/>
      <c r="B61" s="36"/>
      <c r="C61" s="44"/>
      <c r="D61" s="169"/>
      <c r="E61" s="71" t="s">
        <v>38</v>
      </c>
      <c r="F61" s="37">
        <f>G61+P61</f>
        <v>565</v>
      </c>
      <c r="G61" s="38">
        <f>H61+K61+L61+M61</f>
        <v>565</v>
      </c>
      <c r="H61" s="39">
        <f>SUM(I61:J61)</f>
        <v>565</v>
      </c>
      <c r="I61" s="39"/>
      <c r="J61" s="39">
        <v>565</v>
      </c>
      <c r="K61" s="39"/>
      <c r="L61" s="39"/>
      <c r="M61" s="39"/>
      <c r="N61" s="39"/>
      <c r="O61" s="54"/>
      <c r="P61" s="38"/>
      <c r="Q61" s="39"/>
      <c r="R61" s="39"/>
      <c r="S61" s="39"/>
      <c r="T61" s="98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6" customFormat="1" ht="18" customHeight="1" x14ac:dyDescent="0.2">
      <c r="A62" s="67"/>
      <c r="B62" s="67"/>
      <c r="C62" s="40"/>
      <c r="D62" s="170"/>
      <c r="E62" s="72" t="s">
        <v>39</v>
      </c>
      <c r="F62" s="41">
        <f>F59-F60+F61</f>
        <v>565</v>
      </c>
      <c r="G62" s="42">
        <f>G59-G60+G61</f>
        <v>565</v>
      </c>
      <c r="H62" s="41">
        <f>H59-H60+H61</f>
        <v>565</v>
      </c>
      <c r="I62" s="41"/>
      <c r="J62" s="41">
        <f>J59-J60+J61</f>
        <v>565</v>
      </c>
      <c r="K62" s="41"/>
      <c r="L62" s="41"/>
      <c r="M62" s="41"/>
      <c r="N62" s="41"/>
      <c r="O62" s="43"/>
      <c r="P62" s="42"/>
      <c r="Q62" s="41"/>
      <c r="R62" s="41"/>
      <c r="S62" s="59"/>
      <c r="T62" s="98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97" customFormat="1" ht="18" customHeight="1" x14ac:dyDescent="0.2">
      <c r="A63" s="83"/>
      <c r="B63" s="83"/>
      <c r="C63" s="156" t="s">
        <v>41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8"/>
      <c r="U63" s="120"/>
    </row>
    <row r="64" spans="1:84" s="97" customFormat="1" ht="18" customHeight="1" x14ac:dyDescent="0.2">
      <c r="A64" s="83"/>
      <c r="B64" s="36"/>
      <c r="C64" s="159" t="s">
        <v>62</v>
      </c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1"/>
      <c r="U64" s="120"/>
    </row>
    <row r="65" spans="1:84" s="97" customFormat="1" ht="42.75" customHeight="1" x14ac:dyDescent="0.2">
      <c r="A65" s="83"/>
      <c r="B65" s="36"/>
      <c r="C65" s="162" t="s">
        <v>71</v>
      </c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4"/>
      <c r="U65" s="120"/>
    </row>
    <row r="66" spans="1:84" s="2" customFormat="1" ht="18" customHeight="1" x14ac:dyDescent="0.2">
      <c r="A66" s="47">
        <v>758</v>
      </c>
      <c r="B66" s="47"/>
      <c r="C66" s="93"/>
      <c r="D66" s="171" t="s">
        <v>5</v>
      </c>
      <c r="E66" s="69" t="s">
        <v>36</v>
      </c>
      <c r="F66" s="24">
        <f>G66+P66</f>
        <v>2593016</v>
      </c>
      <c r="G66" s="25">
        <f>H66+K66+L66+M66</f>
        <v>2593016</v>
      </c>
      <c r="H66" s="26">
        <f>SUM(I66:J66)</f>
        <v>2583016</v>
      </c>
      <c r="I66" s="26"/>
      <c r="J66" s="26">
        <v>2583016</v>
      </c>
      <c r="K66" s="26"/>
      <c r="L66" s="26">
        <v>10000</v>
      </c>
      <c r="M66" s="26"/>
      <c r="N66" s="48"/>
      <c r="O66" s="49"/>
      <c r="P66" s="85"/>
      <c r="Q66" s="26"/>
      <c r="R66" s="26"/>
      <c r="S66" s="26"/>
      <c r="T66" s="26"/>
      <c r="U66" s="13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2" customFormat="1" ht="18" customHeight="1" x14ac:dyDescent="0.2">
      <c r="A67" s="23"/>
      <c r="B67" s="23"/>
      <c r="C67" s="66"/>
      <c r="D67" s="172"/>
      <c r="E67" s="69" t="s">
        <v>37</v>
      </c>
      <c r="F67" s="24">
        <f>G67+P67</f>
        <v>25795</v>
      </c>
      <c r="G67" s="27">
        <f>H67+K67+L67+M67</f>
        <v>25795</v>
      </c>
      <c r="H67" s="28">
        <f>SUM(I67:J67)</f>
        <v>25795</v>
      </c>
      <c r="I67" s="28"/>
      <c r="J67" s="28">
        <f>J71</f>
        <v>25795</v>
      </c>
      <c r="K67" s="28"/>
      <c r="L67" s="28"/>
      <c r="M67" s="28"/>
      <c r="N67" s="50"/>
      <c r="O67" s="51"/>
      <c r="P67" s="86"/>
      <c r="Q67" s="28"/>
      <c r="R67" s="28"/>
      <c r="S67" s="28"/>
      <c r="T67" s="28"/>
      <c r="U67" s="13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2" customFormat="1" ht="18" customHeight="1" x14ac:dyDescent="0.2">
      <c r="A68" s="23"/>
      <c r="B68" s="23"/>
      <c r="C68" s="66"/>
      <c r="D68" s="172"/>
      <c r="E68" s="69" t="s">
        <v>38</v>
      </c>
      <c r="F68" s="24"/>
      <c r="G68" s="27"/>
      <c r="H68" s="28"/>
      <c r="I68" s="28"/>
      <c r="J68" s="28"/>
      <c r="K68" s="28"/>
      <c r="L68" s="28"/>
      <c r="M68" s="28"/>
      <c r="N68" s="50"/>
      <c r="O68" s="51"/>
      <c r="P68" s="86"/>
      <c r="Q68" s="28"/>
      <c r="R68" s="28"/>
      <c r="S68" s="28"/>
      <c r="T68" s="28"/>
      <c r="U68" s="13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6" customFormat="1" ht="18" customHeight="1" x14ac:dyDescent="0.2">
      <c r="A69" s="66"/>
      <c r="B69" s="66"/>
      <c r="C69" s="29"/>
      <c r="D69" s="173"/>
      <c r="E69" s="70" t="s">
        <v>39</v>
      </c>
      <c r="F69" s="30">
        <f>F66-F67+F68</f>
        <v>2567221</v>
      </c>
      <c r="G69" s="31">
        <f>G66-G67+G68</f>
        <v>2567221</v>
      </c>
      <c r="H69" s="30">
        <f>H66-H67+H68</f>
        <v>2557221</v>
      </c>
      <c r="I69" s="30"/>
      <c r="J69" s="30">
        <f>J66-J67+J68</f>
        <v>2557221</v>
      </c>
      <c r="K69" s="30"/>
      <c r="L69" s="30">
        <f>L66-L67+L68</f>
        <v>10000</v>
      </c>
      <c r="M69" s="30"/>
      <c r="N69" s="30"/>
      <c r="O69" s="32"/>
      <c r="P69" s="87"/>
      <c r="Q69" s="30"/>
      <c r="R69" s="30"/>
      <c r="S69" s="78"/>
      <c r="T69" s="78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9" customFormat="1" ht="18" customHeight="1" x14ac:dyDescent="0.2">
      <c r="A70" s="36"/>
      <c r="B70" s="45">
        <v>75818</v>
      </c>
      <c r="C70" s="46"/>
      <c r="D70" s="165" t="s">
        <v>2</v>
      </c>
      <c r="E70" s="71" t="s">
        <v>36</v>
      </c>
      <c r="F70" s="37">
        <f>G70+P70</f>
        <v>2583016</v>
      </c>
      <c r="G70" s="38">
        <f>H70+K70+L70+M70</f>
        <v>2583016</v>
      </c>
      <c r="H70" s="39">
        <f>SUM(I70:J70)</f>
        <v>2583016</v>
      </c>
      <c r="I70" s="52"/>
      <c r="J70" s="35">
        <f>J74</f>
        <v>2583016</v>
      </c>
      <c r="K70" s="52"/>
      <c r="L70" s="52"/>
      <c r="M70" s="52"/>
      <c r="N70" s="52"/>
      <c r="O70" s="53"/>
      <c r="P70" s="57"/>
      <c r="Q70" s="52"/>
      <c r="R70" s="52"/>
      <c r="S70" s="52"/>
      <c r="T70" s="52"/>
      <c r="U70" s="13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3" customFormat="1" ht="18" customHeight="1" x14ac:dyDescent="0.2">
      <c r="A71" s="36"/>
      <c r="B71" s="36"/>
      <c r="C71" s="44"/>
      <c r="D71" s="166"/>
      <c r="E71" s="71" t="s">
        <v>37</v>
      </c>
      <c r="F71" s="37">
        <f>G71+P71</f>
        <v>25795</v>
      </c>
      <c r="G71" s="38">
        <f>H71+K71+L71+M71</f>
        <v>25795</v>
      </c>
      <c r="H71" s="39">
        <f>SUM(I71:J71)</f>
        <v>25795</v>
      </c>
      <c r="I71" s="98"/>
      <c r="J71" s="39">
        <f>J75</f>
        <v>25795</v>
      </c>
      <c r="K71" s="98"/>
      <c r="L71" s="98"/>
      <c r="M71" s="98"/>
      <c r="N71" s="98"/>
      <c r="O71" s="79"/>
      <c r="P71" s="55"/>
      <c r="Q71" s="98"/>
      <c r="R71" s="98"/>
      <c r="S71" s="98"/>
      <c r="T71" s="98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3" customFormat="1" ht="18" customHeight="1" x14ac:dyDescent="0.2">
      <c r="A72" s="36"/>
      <c r="B72" s="36"/>
      <c r="C72" s="44"/>
      <c r="D72" s="166"/>
      <c r="E72" s="71" t="s">
        <v>38</v>
      </c>
      <c r="F72" s="37"/>
      <c r="G72" s="38"/>
      <c r="H72" s="39"/>
      <c r="I72" s="98"/>
      <c r="J72" s="39"/>
      <c r="K72" s="98"/>
      <c r="L72" s="98"/>
      <c r="M72" s="98"/>
      <c r="N72" s="98"/>
      <c r="O72" s="79"/>
      <c r="P72" s="55"/>
      <c r="Q72" s="98"/>
      <c r="R72" s="98"/>
      <c r="S72" s="98"/>
      <c r="T72" s="98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6" customFormat="1" ht="18" customHeight="1" x14ac:dyDescent="0.2">
      <c r="A73" s="67"/>
      <c r="B73" s="67"/>
      <c r="C73" s="40"/>
      <c r="D73" s="167"/>
      <c r="E73" s="72" t="s">
        <v>39</v>
      </c>
      <c r="F73" s="41">
        <f>F70-F71+F72</f>
        <v>2557221</v>
      </c>
      <c r="G73" s="42">
        <f>G70-G71+G72</f>
        <v>2557221</v>
      </c>
      <c r="H73" s="41">
        <f>H70-H71+H72</f>
        <v>2557221</v>
      </c>
      <c r="I73" s="41"/>
      <c r="J73" s="41">
        <f>J70-J71+J72</f>
        <v>2557221</v>
      </c>
      <c r="K73" s="41"/>
      <c r="L73" s="41"/>
      <c r="M73" s="41"/>
      <c r="N73" s="41"/>
      <c r="O73" s="43"/>
      <c r="P73" s="42"/>
      <c r="Q73" s="41"/>
      <c r="R73" s="41"/>
      <c r="S73" s="59"/>
      <c r="T73" s="59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9" customFormat="1" ht="17.25" customHeight="1" x14ac:dyDescent="0.2">
      <c r="A74" s="44"/>
      <c r="B74" s="44"/>
      <c r="C74" s="44">
        <v>4810</v>
      </c>
      <c r="D74" s="75" t="s">
        <v>20</v>
      </c>
      <c r="E74" s="71" t="s">
        <v>36</v>
      </c>
      <c r="F74" s="37">
        <f>G74+P74</f>
        <v>2583016</v>
      </c>
      <c r="G74" s="38">
        <f>H74+K74+L74+M74</f>
        <v>2583016</v>
      </c>
      <c r="H74" s="39">
        <f>SUM(I74:J74)</f>
        <v>2583016</v>
      </c>
      <c r="I74" s="35"/>
      <c r="J74" s="35">
        <v>2583016</v>
      </c>
      <c r="K74" s="35"/>
      <c r="L74" s="35"/>
      <c r="M74" s="35"/>
      <c r="N74" s="35"/>
      <c r="O74" s="58"/>
      <c r="P74" s="57"/>
      <c r="Q74" s="35"/>
      <c r="R74" s="35"/>
      <c r="S74" s="35"/>
      <c r="T74" s="39"/>
      <c r="U74" s="16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3" customFormat="1" ht="17.25" customHeight="1" x14ac:dyDescent="0.2">
      <c r="A75" s="36"/>
      <c r="B75" s="36"/>
      <c r="C75" s="44"/>
      <c r="D75" s="76"/>
      <c r="E75" s="71" t="s">
        <v>37</v>
      </c>
      <c r="F75" s="37">
        <f>G75+P75</f>
        <v>25795</v>
      </c>
      <c r="G75" s="38">
        <f>H75+K75+L75+M75</f>
        <v>25795</v>
      </c>
      <c r="H75" s="39">
        <f>SUM(I75:J75)</f>
        <v>25795</v>
      </c>
      <c r="I75" s="39"/>
      <c r="J75" s="39">
        <v>25795</v>
      </c>
      <c r="K75" s="39"/>
      <c r="L75" s="39"/>
      <c r="M75" s="39"/>
      <c r="N75" s="39"/>
      <c r="O75" s="54"/>
      <c r="P75" s="38"/>
      <c r="Q75" s="39"/>
      <c r="R75" s="39"/>
      <c r="S75" s="39"/>
      <c r="T75" s="39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3" customFormat="1" ht="17.25" customHeight="1" x14ac:dyDescent="0.2">
      <c r="A76" s="36"/>
      <c r="B76" s="36"/>
      <c r="C76" s="44"/>
      <c r="D76" s="76"/>
      <c r="E76" s="71" t="s">
        <v>38</v>
      </c>
      <c r="F76" s="37"/>
      <c r="G76" s="38"/>
      <c r="H76" s="39"/>
      <c r="I76" s="39"/>
      <c r="J76" s="39"/>
      <c r="K76" s="39"/>
      <c r="L76" s="39"/>
      <c r="M76" s="39"/>
      <c r="N76" s="39"/>
      <c r="O76" s="54"/>
      <c r="P76" s="38"/>
      <c r="Q76" s="39"/>
      <c r="R76" s="39"/>
      <c r="S76" s="39"/>
      <c r="T76" s="39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6" customFormat="1" ht="17.25" customHeight="1" x14ac:dyDescent="0.2">
      <c r="A77" s="67"/>
      <c r="B77" s="67"/>
      <c r="C77" s="40"/>
      <c r="D77" s="77"/>
      <c r="E77" s="72" t="s">
        <v>39</v>
      </c>
      <c r="F77" s="41">
        <f>F74-F75+F76</f>
        <v>2557221</v>
      </c>
      <c r="G77" s="42">
        <f>G74-G75+G76</f>
        <v>2557221</v>
      </c>
      <c r="H77" s="41">
        <f>H74-H75+H76</f>
        <v>2557221</v>
      </c>
      <c r="I77" s="41"/>
      <c r="J77" s="41">
        <f>J74-J75+J76</f>
        <v>2557221</v>
      </c>
      <c r="K77" s="41"/>
      <c r="L77" s="41"/>
      <c r="M77" s="41"/>
      <c r="N77" s="41"/>
      <c r="O77" s="43"/>
      <c r="P77" s="42"/>
      <c r="Q77" s="41"/>
      <c r="R77" s="41"/>
      <c r="S77" s="59"/>
      <c r="T77" s="5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97" customFormat="1" ht="17.25" customHeight="1" x14ac:dyDescent="0.2">
      <c r="A78" s="83"/>
      <c r="B78" s="83"/>
      <c r="C78" s="156" t="s">
        <v>41</v>
      </c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8"/>
      <c r="U78" s="120"/>
    </row>
    <row r="79" spans="1:84" s="97" customFormat="1" ht="17.25" customHeight="1" x14ac:dyDescent="0.2">
      <c r="A79" s="83"/>
      <c r="B79" s="36"/>
      <c r="C79" s="159" t="s">
        <v>55</v>
      </c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1"/>
      <c r="U79" s="120"/>
    </row>
    <row r="80" spans="1:84" s="97" customFormat="1" ht="17.25" customHeight="1" x14ac:dyDescent="0.2">
      <c r="A80" s="83"/>
      <c r="B80" s="36"/>
      <c r="C80" s="159" t="s">
        <v>57</v>
      </c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1"/>
      <c r="U80" s="120"/>
    </row>
    <row r="81" spans="1:84" s="97" customFormat="1" ht="17.25" customHeight="1" x14ac:dyDescent="0.2">
      <c r="A81" s="83"/>
      <c r="B81" s="36"/>
      <c r="C81" s="159" t="s">
        <v>56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1"/>
      <c r="U81" s="120"/>
    </row>
    <row r="82" spans="1:84" s="97" customFormat="1" ht="17.25" customHeight="1" x14ac:dyDescent="0.2">
      <c r="A82" s="83"/>
      <c r="B82" s="36"/>
      <c r="C82" s="159" t="s">
        <v>58</v>
      </c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1"/>
      <c r="U82" s="120"/>
    </row>
    <row r="83" spans="1:84" s="97" customFormat="1" ht="17.25" customHeight="1" x14ac:dyDescent="0.2">
      <c r="A83" s="83"/>
      <c r="B83" s="36"/>
      <c r="C83" s="162" t="s">
        <v>59</v>
      </c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4"/>
      <c r="U83" s="120"/>
    </row>
    <row r="84" spans="1:84" s="7" customFormat="1" ht="18" customHeight="1" x14ac:dyDescent="0.2">
      <c r="A84" s="47">
        <v>801</v>
      </c>
      <c r="B84" s="47"/>
      <c r="C84" s="93"/>
      <c r="D84" s="171" t="s">
        <v>4</v>
      </c>
      <c r="E84" s="73" t="s">
        <v>36</v>
      </c>
      <c r="F84" s="61">
        <f>G84+P84</f>
        <v>57053215.82</v>
      </c>
      <c r="G84" s="25">
        <f>H84+K84+L84+M84</f>
        <v>56904215.82</v>
      </c>
      <c r="H84" s="26">
        <f>SUM(I84:J84)</f>
        <v>51326121.82</v>
      </c>
      <c r="I84" s="26">
        <v>45833462</v>
      </c>
      <c r="J84" s="26">
        <v>5492659.8200000003</v>
      </c>
      <c r="K84" s="26">
        <v>5445600</v>
      </c>
      <c r="L84" s="26">
        <v>132494</v>
      </c>
      <c r="M84" s="26"/>
      <c r="N84" s="48"/>
      <c r="O84" s="49"/>
      <c r="P84" s="25">
        <f>Q84+S84+T84</f>
        <v>149000</v>
      </c>
      <c r="Q84" s="26">
        <v>149000</v>
      </c>
      <c r="R84" s="48"/>
      <c r="S84" s="48"/>
      <c r="T84" s="26"/>
      <c r="U84" s="13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13" customFormat="1" ht="18" customHeight="1" x14ac:dyDescent="0.2">
      <c r="A85" s="23"/>
      <c r="B85" s="23"/>
      <c r="C85" s="66"/>
      <c r="D85" s="172"/>
      <c r="E85" s="69" t="s">
        <v>37</v>
      </c>
      <c r="F85" s="24">
        <f>G85+P85</f>
        <v>243506</v>
      </c>
      <c r="G85" s="27">
        <f>H85+K85+L85+M85</f>
        <v>243506</v>
      </c>
      <c r="H85" s="28">
        <f>SUM(I85:J85)</f>
        <v>243506</v>
      </c>
      <c r="I85" s="28">
        <f>I89+I122+I143</f>
        <v>238081</v>
      </c>
      <c r="J85" s="28">
        <f>J89+J122+J143</f>
        <v>5425</v>
      </c>
      <c r="K85" s="28"/>
      <c r="L85" s="28"/>
      <c r="M85" s="28"/>
      <c r="N85" s="50"/>
      <c r="O85" s="51"/>
      <c r="P85" s="27"/>
      <c r="Q85" s="28"/>
      <c r="R85" s="50"/>
      <c r="S85" s="50"/>
      <c r="T85" s="28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3" customFormat="1" ht="18" customHeight="1" x14ac:dyDescent="0.2">
      <c r="A86" s="23"/>
      <c r="B86" s="23"/>
      <c r="C86" s="66"/>
      <c r="D86" s="172"/>
      <c r="E86" s="69" t="s">
        <v>38</v>
      </c>
      <c r="F86" s="24">
        <f>G86+P86</f>
        <v>245659</v>
      </c>
      <c r="G86" s="27">
        <f>H86+K86+L86+M86</f>
        <v>245659</v>
      </c>
      <c r="H86" s="28">
        <f>SUM(I86:J86)</f>
        <v>245659</v>
      </c>
      <c r="I86" s="28">
        <f>I90+I123+I144</f>
        <v>238081</v>
      </c>
      <c r="J86" s="28">
        <f>J90+J123+J144</f>
        <v>7578</v>
      </c>
      <c r="K86" s="28"/>
      <c r="L86" s="28"/>
      <c r="M86" s="28"/>
      <c r="N86" s="50"/>
      <c r="O86" s="51"/>
      <c r="P86" s="27"/>
      <c r="Q86" s="28"/>
      <c r="R86" s="50"/>
      <c r="S86" s="50"/>
      <c r="T86" s="28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6" customFormat="1" ht="18" customHeight="1" x14ac:dyDescent="0.2">
      <c r="A87" s="66"/>
      <c r="B87" s="29"/>
      <c r="C87" s="29"/>
      <c r="D87" s="173"/>
      <c r="E87" s="70" t="s">
        <v>39</v>
      </c>
      <c r="F87" s="30">
        <f t="shared" ref="F87:L87" si="6">F84-F85+F86</f>
        <v>57055368.82</v>
      </c>
      <c r="G87" s="31">
        <f t="shared" si="6"/>
        <v>56906368.82</v>
      </c>
      <c r="H87" s="30">
        <f t="shared" si="6"/>
        <v>51328274.82</v>
      </c>
      <c r="I87" s="78">
        <f t="shared" si="6"/>
        <v>45833462</v>
      </c>
      <c r="J87" s="78">
        <f t="shared" si="6"/>
        <v>5494812.8200000003</v>
      </c>
      <c r="K87" s="78">
        <f t="shared" si="6"/>
        <v>5445600</v>
      </c>
      <c r="L87" s="78">
        <f t="shared" si="6"/>
        <v>132494</v>
      </c>
      <c r="M87" s="78"/>
      <c r="N87" s="30"/>
      <c r="O87" s="32"/>
      <c r="P87" s="31">
        <f>P84-P85+P86</f>
        <v>149000</v>
      </c>
      <c r="Q87" s="78">
        <f>Q84-Q85+Q86</f>
        <v>149000</v>
      </c>
      <c r="R87" s="30"/>
      <c r="S87" s="78"/>
      <c r="T87" s="78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7" customFormat="1" ht="18" customHeight="1" x14ac:dyDescent="0.2">
      <c r="A88" s="36"/>
      <c r="B88" s="36">
        <v>80101</v>
      </c>
      <c r="C88" s="46"/>
      <c r="D88" s="165" t="s">
        <v>1</v>
      </c>
      <c r="E88" s="71" t="s">
        <v>36</v>
      </c>
      <c r="F88" s="33">
        <f>G88+P88</f>
        <v>28392154.82</v>
      </c>
      <c r="G88" s="34">
        <f>H88+K88+L88+M88</f>
        <v>28343154.82</v>
      </c>
      <c r="H88" s="35">
        <f>SUM(I88:J88)</f>
        <v>27929654.82</v>
      </c>
      <c r="I88" s="35">
        <v>24897975</v>
      </c>
      <c r="J88" s="35">
        <v>3031679.82</v>
      </c>
      <c r="K88" s="35">
        <v>393000</v>
      </c>
      <c r="L88" s="35">
        <v>20500</v>
      </c>
      <c r="M88" s="35"/>
      <c r="N88" s="52"/>
      <c r="O88" s="53"/>
      <c r="P88" s="34">
        <f>Q88+S88+T88</f>
        <v>49000</v>
      </c>
      <c r="Q88" s="35">
        <v>49000</v>
      </c>
      <c r="R88" s="52"/>
      <c r="S88" s="52"/>
      <c r="T88" s="52"/>
      <c r="U88" s="13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13" customFormat="1" ht="16.5" customHeight="1" x14ac:dyDescent="0.2">
      <c r="A89" s="36"/>
      <c r="B89" s="36"/>
      <c r="C89" s="44"/>
      <c r="D89" s="166"/>
      <c r="E89" s="71" t="s">
        <v>37</v>
      </c>
      <c r="F89" s="37">
        <f>G89+P89</f>
        <v>197880</v>
      </c>
      <c r="G89" s="38">
        <f>H89+K89+L89+M89</f>
        <v>197880</v>
      </c>
      <c r="H89" s="39">
        <f>SUM(I89:J89)</f>
        <v>197880</v>
      </c>
      <c r="I89" s="39">
        <f>I93+I97+I101+I105+I109</f>
        <v>192455</v>
      </c>
      <c r="J89" s="39">
        <f t="shared" ref="J89" si="7">J93+J97+J101+J105+J109</f>
        <v>5425</v>
      </c>
      <c r="K89" s="39"/>
      <c r="L89" s="39"/>
      <c r="M89" s="39"/>
      <c r="N89" s="98"/>
      <c r="O89" s="79"/>
      <c r="P89" s="38"/>
      <c r="Q89" s="39"/>
      <c r="R89" s="98"/>
      <c r="S89" s="98"/>
      <c r="T89" s="98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3" customFormat="1" ht="16.5" customHeight="1" x14ac:dyDescent="0.2">
      <c r="A90" s="36"/>
      <c r="B90" s="36"/>
      <c r="C90" s="44"/>
      <c r="D90" s="166"/>
      <c r="E90" s="71" t="s">
        <v>38</v>
      </c>
      <c r="F90" s="37">
        <f>G90+P90</f>
        <v>2153</v>
      </c>
      <c r="G90" s="38">
        <f>H90+K90+L90+M90</f>
        <v>2153</v>
      </c>
      <c r="H90" s="39">
        <f>SUM(I90:J90)</f>
        <v>2153</v>
      </c>
      <c r="I90" s="39"/>
      <c r="J90" s="39">
        <f t="shared" ref="J90" si="8">J94+J98+J102+J106+J110</f>
        <v>2153</v>
      </c>
      <c r="K90" s="39"/>
      <c r="L90" s="39"/>
      <c r="M90" s="39"/>
      <c r="N90" s="98"/>
      <c r="O90" s="79"/>
      <c r="P90" s="38"/>
      <c r="Q90" s="39"/>
      <c r="R90" s="98"/>
      <c r="S90" s="98"/>
      <c r="T90" s="98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6" customFormat="1" ht="16.5" customHeight="1" x14ac:dyDescent="0.2">
      <c r="A91" s="67"/>
      <c r="B91" s="67"/>
      <c r="C91" s="40"/>
      <c r="D91" s="167"/>
      <c r="E91" s="72" t="s">
        <v>39</v>
      </c>
      <c r="F91" s="41">
        <f t="shared" ref="F91:Q91" si="9">F88-F89+F90</f>
        <v>28196427.82</v>
      </c>
      <c r="G91" s="42">
        <f t="shared" si="9"/>
        <v>28147427.82</v>
      </c>
      <c r="H91" s="41">
        <f t="shared" si="9"/>
        <v>27733927.82</v>
      </c>
      <c r="I91" s="59">
        <f t="shared" si="9"/>
        <v>24705520</v>
      </c>
      <c r="J91" s="59">
        <f t="shared" si="9"/>
        <v>3028407.82</v>
      </c>
      <c r="K91" s="59">
        <f t="shared" si="9"/>
        <v>393000</v>
      </c>
      <c r="L91" s="59">
        <f>L88-L89+L90</f>
        <v>20500</v>
      </c>
      <c r="M91" s="41"/>
      <c r="N91" s="41"/>
      <c r="O91" s="43"/>
      <c r="P91" s="42">
        <f t="shared" si="9"/>
        <v>49000</v>
      </c>
      <c r="Q91" s="41">
        <f t="shared" si="9"/>
        <v>49000</v>
      </c>
      <c r="R91" s="41"/>
      <c r="S91" s="59"/>
      <c r="T91" s="59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7" customFormat="1" ht="16.5" customHeight="1" x14ac:dyDescent="0.2">
      <c r="A92" s="44"/>
      <c r="B92" s="44"/>
      <c r="C92" s="44">
        <v>4010</v>
      </c>
      <c r="D92" s="168" t="s">
        <v>18</v>
      </c>
      <c r="E92" s="71" t="s">
        <v>36</v>
      </c>
      <c r="F92" s="37">
        <f>G92+P92</f>
        <v>18519436</v>
      </c>
      <c r="G92" s="38">
        <f>H92+K92+L92+M92</f>
        <v>18519436</v>
      </c>
      <c r="H92" s="39">
        <f>SUM(I92:J92)</f>
        <v>18519436</v>
      </c>
      <c r="I92" s="39">
        <v>18519436</v>
      </c>
      <c r="J92" s="39"/>
      <c r="K92" s="39"/>
      <c r="L92" s="39"/>
      <c r="M92" s="39"/>
      <c r="N92" s="39"/>
      <c r="O92" s="54"/>
      <c r="P92" s="55"/>
      <c r="Q92" s="39"/>
      <c r="R92" s="39"/>
      <c r="S92" s="39"/>
      <c r="T92" s="39"/>
      <c r="U92" s="121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3" customFormat="1" ht="16.5" customHeight="1" x14ac:dyDescent="0.2">
      <c r="A93" s="36"/>
      <c r="B93" s="36"/>
      <c r="C93" s="44"/>
      <c r="D93" s="169"/>
      <c r="E93" s="71" t="s">
        <v>37</v>
      </c>
      <c r="F93" s="37">
        <f>G93+P93</f>
        <v>128591</v>
      </c>
      <c r="G93" s="38">
        <f>H93+K93+L93+M93</f>
        <v>128591</v>
      </c>
      <c r="H93" s="39">
        <f>SUM(I93:J93)</f>
        <v>128591</v>
      </c>
      <c r="I93" s="39">
        <v>128591</v>
      </c>
      <c r="J93" s="39"/>
      <c r="K93" s="39"/>
      <c r="L93" s="39"/>
      <c r="M93" s="39"/>
      <c r="N93" s="39"/>
      <c r="O93" s="54"/>
      <c r="P93" s="38"/>
      <c r="Q93" s="39"/>
      <c r="R93" s="39"/>
      <c r="S93" s="39"/>
      <c r="T93" s="39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3" customFormat="1" ht="16.5" customHeight="1" x14ac:dyDescent="0.2">
      <c r="A94" s="36"/>
      <c r="B94" s="36"/>
      <c r="C94" s="44"/>
      <c r="D94" s="169"/>
      <c r="E94" s="71" t="s">
        <v>38</v>
      </c>
      <c r="F94" s="37"/>
      <c r="G94" s="38"/>
      <c r="H94" s="39"/>
      <c r="I94" s="39"/>
      <c r="J94" s="39"/>
      <c r="K94" s="39"/>
      <c r="L94" s="39"/>
      <c r="M94" s="39"/>
      <c r="N94" s="39"/>
      <c r="O94" s="54"/>
      <c r="P94" s="38"/>
      <c r="Q94" s="39"/>
      <c r="R94" s="39"/>
      <c r="S94" s="39"/>
      <c r="T94" s="39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6" customFormat="1" ht="16.5" customHeight="1" x14ac:dyDescent="0.2">
      <c r="A95" s="67"/>
      <c r="B95" s="67"/>
      <c r="C95" s="40"/>
      <c r="D95" s="170"/>
      <c r="E95" s="72" t="s">
        <v>39</v>
      </c>
      <c r="F95" s="41">
        <f>F92-F93+F94</f>
        <v>18390845</v>
      </c>
      <c r="G95" s="42">
        <f>G92-G93+G94</f>
        <v>18390845</v>
      </c>
      <c r="H95" s="41">
        <f>H92-H93+H94</f>
        <v>18390845</v>
      </c>
      <c r="I95" s="41">
        <f>I92-I93+I94</f>
        <v>18390845</v>
      </c>
      <c r="J95" s="41"/>
      <c r="K95" s="41"/>
      <c r="L95" s="41"/>
      <c r="M95" s="41"/>
      <c r="N95" s="41"/>
      <c r="O95" s="43"/>
      <c r="P95" s="42"/>
      <c r="Q95" s="41"/>
      <c r="R95" s="41"/>
      <c r="S95" s="59"/>
      <c r="T95" s="59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7" customFormat="1" ht="16.5" customHeight="1" x14ac:dyDescent="0.2">
      <c r="A96" s="44"/>
      <c r="B96" s="44"/>
      <c r="C96" s="44">
        <v>4110</v>
      </c>
      <c r="D96" s="168" t="s">
        <v>15</v>
      </c>
      <c r="E96" s="71" t="s">
        <v>36</v>
      </c>
      <c r="F96" s="37">
        <f>G96+P96</f>
        <v>3782008</v>
      </c>
      <c r="G96" s="38">
        <f>H96+K96+L96+M96</f>
        <v>3782008</v>
      </c>
      <c r="H96" s="39">
        <f>SUM(I96:J96)</f>
        <v>3782008</v>
      </c>
      <c r="I96" s="39">
        <v>3782008</v>
      </c>
      <c r="J96" s="39"/>
      <c r="K96" s="39"/>
      <c r="L96" s="39"/>
      <c r="M96" s="39"/>
      <c r="N96" s="39"/>
      <c r="O96" s="54"/>
      <c r="P96" s="55"/>
      <c r="Q96" s="39"/>
      <c r="R96" s="39"/>
      <c r="S96" s="39"/>
      <c r="T96" s="39"/>
      <c r="U96" s="121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3" customFormat="1" ht="16.5" customHeight="1" x14ac:dyDescent="0.2">
      <c r="A97" s="36"/>
      <c r="B97" s="36"/>
      <c r="C97" s="44"/>
      <c r="D97" s="169"/>
      <c r="E97" s="71" t="s">
        <v>37</v>
      </c>
      <c r="F97" s="37">
        <f>G97+P97</f>
        <v>63864</v>
      </c>
      <c r="G97" s="38">
        <f>H97+K97+L97+M97</f>
        <v>63864</v>
      </c>
      <c r="H97" s="39">
        <f>SUM(I97:J97)</f>
        <v>63864</v>
      </c>
      <c r="I97" s="39">
        <v>63864</v>
      </c>
      <c r="J97" s="39"/>
      <c r="K97" s="39"/>
      <c r="L97" s="39"/>
      <c r="M97" s="39"/>
      <c r="N97" s="39"/>
      <c r="O97" s="54"/>
      <c r="P97" s="38"/>
      <c r="Q97" s="39"/>
      <c r="R97" s="39"/>
      <c r="S97" s="39"/>
      <c r="T97" s="39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3" customFormat="1" ht="16.5" customHeight="1" x14ac:dyDescent="0.2">
      <c r="A98" s="36"/>
      <c r="B98" s="36"/>
      <c r="C98" s="44"/>
      <c r="D98" s="169"/>
      <c r="E98" s="71" t="s">
        <v>38</v>
      </c>
      <c r="F98" s="37"/>
      <c r="G98" s="38"/>
      <c r="H98" s="39"/>
      <c r="I98" s="39"/>
      <c r="J98" s="39"/>
      <c r="K98" s="39"/>
      <c r="L98" s="39"/>
      <c r="M98" s="39"/>
      <c r="N98" s="39"/>
      <c r="O98" s="54"/>
      <c r="P98" s="38"/>
      <c r="Q98" s="39"/>
      <c r="R98" s="39"/>
      <c r="S98" s="39"/>
      <c r="T98" s="39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6" customFormat="1" ht="16.5" customHeight="1" x14ac:dyDescent="0.2">
      <c r="A99" s="67"/>
      <c r="B99" s="67"/>
      <c r="C99" s="40"/>
      <c r="D99" s="170"/>
      <c r="E99" s="72" t="s">
        <v>39</v>
      </c>
      <c r="F99" s="41">
        <f>F96-F97+F98</f>
        <v>3718144</v>
      </c>
      <c r="G99" s="42">
        <f>G96-G97+G98</f>
        <v>3718144</v>
      </c>
      <c r="H99" s="41">
        <f>H96-H97+H98</f>
        <v>3718144</v>
      </c>
      <c r="I99" s="41">
        <f>I96-I97+I98</f>
        <v>3718144</v>
      </c>
      <c r="J99" s="41"/>
      <c r="K99" s="41"/>
      <c r="L99" s="41"/>
      <c r="M99" s="41"/>
      <c r="N99" s="41"/>
      <c r="O99" s="43"/>
      <c r="P99" s="42"/>
      <c r="Q99" s="41"/>
      <c r="R99" s="41"/>
      <c r="S99" s="59"/>
      <c r="T99" s="5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9" customFormat="1" ht="16.5" customHeight="1" x14ac:dyDescent="0.2">
      <c r="A100" s="44"/>
      <c r="B100" s="44"/>
      <c r="C100" s="44">
        <v>4440</v>
      </c>
      <c r="D100" s="75" t="s">
        <v>19</v>
      </c>
      <c r="E100" s="71" t="s">
        <v>36</v>
      </c>
      <c r="F100" s="37">
        <f>G100+P100</f>
        <v>1009396.82</v>
      </c>
      <c r="G100" s="38">
        <f>H100+K100+L100+M100</f>
        <v>1009396.82</v>
      </c>
      <c r="H100" s="39">
        <f>SUM(I100:J100)</f>
        <v>1009396.82</v>
      </c>
      <c r="I100" s="39"/>
      <c r="J100" s="39">
        <v>1009396.82</v>
      </c>
      <c r="K100" s="39"/>
      <c r="L100" s="39"/>
      <c r="M100" s="39"/>
      <c r="N100" s="39"/>
      <c r="O100" s="54"/>
      <c r="P100" s="55"/>
      <c r="Q100" s="39"/>
      <c r="R100" s="39"/>
      <c r="S100" s="39"/>
      <c r="T100" s="39"/>
      <c r="U100" s="119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3" customFormat="1" ht="16.5" customHeight="1" x14ac:dyDescent="0.2">
      <c r="A101" s="36"/>
      <c r="B101" s="36"/>
      <c r="C101" s="44"/>
      <c r="D101" s="76"/>
      <c r="E101" s="71" t="s">
        <v>37</v>
      </c>
      <c r="F101" s="37">
        <f>G101+P101</f>
        <v>5425</v>
      </c>
      <c r="G101" s="38">
        <f>H101+K101+L101+M101</f>
        <v>5425</v>
      </c>
      <c r="H101" s="39">
        <f>SUM(I101:J101)</f>
        <v>5425</v>
      </c>
      <c r="I101" s="39"/>
      <c r="J101" s="39">
        <v>5425</v>
      </c>
      <c r="K101" s="39"/>
      <c r="L101" s="39"/>
      <c r="M101" s="39"/>
      <c r="N101" s="39"/>
      <c r="O101" s="54"/>
      <c r="P101" s="38"/>
      <c r="Q101" s="39"/>
      <c r="R101" s="39"/>
      <c r="S101" s="39"/>
      <c r="T101" s="39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13" customFormat="1" ht="16.5" customHeight="1" x14ac:dyDescent="0.2">
      <c r="A102" s="36"/>
      <c r="B102" s="36"/>
      <c r="C102" s="44"/>
      <c r="D102" s="76"/>
      <c r="E102" s="71" t="s">
        <v>38</v>
      </c>
      <c r="F102" s="37"/>
      <c r="G102" s="38"/>
      <c r="H102" s="39"/>
      <c r="I102" s="39"/>
      <c r="J102" s="39"/>
      <c r="K102" s="39"/>
      <c r="L102" s="39"/>
      <c r="M102" s="39"/>
      <c r="N102" s="39"/>
      <c r="O102" s="54"/>
      <c r="P102" s="38"/>
      <c r="Q102" s="39"/>
      <c r="R102" s="39"/>
      <c r="S102" s="39"/>
      <c r="T102" s="39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16" customFormat="1" ht="16.5" customHeight="1" x14ac:dyDescent="0.2">
      <c r="A103" s="67"/>
      <c r="B103" s="67"/>
      <c r="C103" s="40"/>
      <c r="D103" s="77"/>
      <c r="E103" s="72" t="s">
        <v>39</v>
      </c>
      <c r="F103" s="41">
        <f>F100-F101+F102</f>
        <v>1003971.82</v>
      </c>
      <c r="G103" s="42">
        <f>G100-G101+G102</f>
        <v>1003971.82</v>
      </c>
      <c r="H103" s="41">
        <f>H100-H101+H102</f>
        <v>1003971.82</v>
      </c>
      <c r="I103" s="41"/>
      <c r="J103" s="41">
        <f>J100-J101+J102</f>
        <v>1003971.82</v>
      </c>
      <c r="K103" s="41"/>
      <c r="L103" s="41"/>
      <c r="M103" s="41"/>
      <c r="N103" s="41"/>
      <c r="O103" s="43"/>
      <c r="P103" s="42"/>
      <c r="Q103" s="41"/>
      <c r="R103" s="41"/>
      <c r="S103" s="59"/>
      <c r="T103" s="59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16" customFormat="1" ht="16.5" customHeight="1" x14ac:dyDescent="0.2">
      <c r="A104" s="44"/>
      <c r="B104" s="44"/>
      <c r="C104" s="44">
        <v>4580</v>
      </c>
      <c r="D104" s="75" t="s">
        <v>45</v>
      </c>
      <c r="E104" s="103" t="s">
        <v>36</v>
      </c>
      <c r="F104" s="104">
        <f>G104+P104</f>
        <v>0</v>
      </c>
      <c r="G104" s="105">
        <f>H104+K104+L104+M104</f>
        <v>0</v>
      </c>
      <c r="H104" s="106">
        <f>SUM(I104:J104)</f>
        <v>0</v>
      </c>
      <c r="I104" s="106"/>
      <c r="J104" s="106">
        <v>0</v>
      </c>
      <c r="K104" s="106"/>
      <c r="L104" s="106"/>
      <c r="M104" s="106"/>
      <c r="N104" s="106"/>
      <c r="O104" s="137"/>
      <c r="P104" s="107"/>
      <c r="Q104" s="106"/>
      <c r="R104" s="106"/>
      <c r="S104" s="106"/>
      <c r="T104" s="106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6" customFormat="1" ht="16.5" customHeight="1" x14ac:dyDescent="0.2">
      <c r="A105" s="36"/>
      <c r="B105" s="36"/>
      <c r="C105" s="44"/>
      <c r="D105" s="76"/>
      <c r="E105" s="103" t="s">
        <v>37</v>
      </c>
      <c r="F105" s="104"/>
      <c r="G105" s="105"/>
      <c r="H105" s="106"/>
      <c r="I105" s="106"/>
      <c r="J105" s="106"/>
      <c r="K105" s="106"/>
      <c r="L105" s="106"/>
      <c r="M105" s="106"/>
      <c r="N105" s="106"/>
      <c r="O105" s="137"/>
      <c r="P105" s="105"/>
      <c r="Q105" s="106"/>
      <c r="R105" s="106"/>
      <c r="S105" s="106"/>
      <c r="T105" s="106"/>
      <c r="U105" s="13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6" customFormat="1" ht="16.5" customHeight="1" x14ac:dyDescent="0.2">
      <c r="A106" s="36"/>
      <c r="B106" s="36"/>
      <c r="C106" s="44"/>
      <c r="D106" s="76"/>
      <c r="E106" s="103" t="s">
        <v>38</v>
      </c>
      <c r="F106" s="104">
        <f>G106+P106</f>
        <v>599</v>
      </c>
      <c r="G106" s="105">
        <f>H106+K106+L106+M106</f>
        <v>599</v>
      </c>
      <c r="H106" s="106">
        <f>SUM(I106:J106)</f>
        <v>599</v>
      </c>
      <c r="I106" s="106"/>
      <c r="J106" s="106">
        <v>599</v>
      </c>
      <c r="K106" s="106"/>
      <c r="L106" s="106"/>
      <c r="M106" s="106"/>
      <c r="N106" s="106"/>
      <c r="O106" s="137"/>
      <c r="P106" s="105"/>
      <c r="Q106" s="106"/>
      <c r="R106" s="106"/>
      <c r="S106" s="106"/>
      <c r="T106" s="106"/>
      <c r="U106" s="13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6.5" customHeight="1" x14ac:dyDescent="0.2">
      <c r="A107" s="108"/>
      <c r="B107" s="108"/>
      <c r="C107" s="109"/>
      <c r="D107" s="77"/>
      <c r="E107" s="110" t="s">
        <v>39</v>
      </c>
      <c r="F107" s="111">
        <f>F104-F105+F106</f>
        <v>599</v>
      </c>
      <c r="G107" s="112">
        <f>G104-G105+G106</f>
        <v>599</v>
      </c>
      <c r="H107" s="111">
        <f>H104-H105+H106</f>
        <v>599</v>
      </c>
      <c r="I107" s="111"/>
      <c r="J107" s="111">
        <f>J104-J105+J106</f>
        <v>599</v>
      </c>
      <c r="K107" s="111"/>
      <c r="L107" s="111"/>
      <c r="M107" s="111"/>
      <c r="N107" s="111"/>
      <c r="O107" s="113"/>
      <c r="P107" s="112"/>
      <c r="Q107" s="111"/>
      <c r="R107" s="111"/>
      <c r="S107" s="114"/>
      <c r="T107" s="114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7" customFormat="1" ht="16.5" customHeight="1" x14ac:dyDescent="0.2">
      <c r="A108" s="36"/>
      <c r="B108" s="36"/>
      <c r="C108" s="44">
        <v>4610</v>
      </c>
      <c r="D108" s="168" t="s">
        <v>17</v>
      </c>
      <c r="E108" s="71" t="s">
        <v>36</v>
      </c>
      <c r="F108" s="37">
        <f>G108+P108</f>
        <v>0</v>
      </c>
      <c r="G108" s="38">
        <f>H108+K108+L108+M108</f>
        <v>0</v>
      </c>
      <c r="H108" s="39">
        <f>SUM(I108:J108)</f>
        <v>0</v>
      </c>
      <c r="I108" s="39"/>
      <c r="J108" s="39">
        <v>0</v>
      </c>
      <c r="K108" s="39"/>
      <c r="L108" s="39"/>
      <c r="M108" s="39"/>
      <c r="N108" s="39"/>
      <c r="O108" s="54"/>
      <c r="P108" s="55"/>
      <c r="Q108" s="39"/>
      <c r="R108" s="39"/>
      <c r="S108" s="39"/>
      <c r="T108" s="39"/>
      <c r="U108" s="13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3" customFormat="1" ht="16.5" customHeight="1" x14ac:dyDescent="0.2">
      <c r="A109" s="36"/>
      <c r="B109" s="36"/>
      <c r="C109" s="44"/>
      <c r="D109" s="169"/>
      <c r="E109" s="71" t="s">
        <v>37</v>
      </c>
      <c r="F109" s="104"/>
      <c r="G109" s="105"/>
      <c r="H109" s="106"/>
      <c r="I109" s="39"/>
      <c r="J109" s="39"/>
      <c r="K109" s="39"/>
      <c r="L109" s="39"/>
      <c r="M109" s="39"/>
      <c r="N109" s="39"/>
      <c r="O109" s="54"/>
      <c r="P109" s="38"/>
      <c r="Q109" s="39"/>
      <c r="R109" s="39"/>
      <c r="S109" s="39"/>
      <c r="T109" s="3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3" customFormat="1" ht="16.5" customHeight="1" x14ac:dyDescent="0.2">
      <c r="A110" s="36"/>
      <c r="B110" s="36"/>
      <c r="C110" s="44"/>
      <c r="D110" s="169"/>
      <c r="E110" s="71" t="s">
        <v>38</v>
      </c>
      <c r="F110" s="37">
        <f>G110+P110</f>
        <v>1554</v>
      </c>
      <c r="G110" s="38">
        <f>H110+K110+L110+M110</f>
        <v>1554</v>
      </c>
      <c r="H110" s="39">
        <f>SUM(I110:J110)</f>
        <v>1554</v>
      </c>
      <c r="I110" s="39"/>
      <c r="J110" s="39">
        <v>1554</v>
      </c>
      <c r="K110" s="39"/>
      <c r="L110" s="39"/>
      <c r="M110" s="39"/>
      <c r="N110" s="39"/>
      <c r="O110" s="54"/>
      <c r="P110" s="38"/>
      <c r="Q110" s="39"/>
      <c r="R110" s="39"/>
      <c r="S110" s="39"/>
      <c r="T110" s="39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6" customFormat="1" ht="16.5" customHeight="1" x14ac:dyDescent="0.2">
      <c r="A111" s="67"/>
      <c r="B111" s="67"/>
      <c r="C111" s="40"/>
      <c r="D111" s="170"/>
      <c r="E111" s="72" t="s">
        <v>39</v>
      </c>
      <c r="F111" s="41">
        <f>F108-F109+F110</f>
        <v>1554</v>
      </c>
      <c r="G111" s="42">
        <f>G108-G109+G110</f>
        <v>1554</v>
      </c>
      <c r="H111" s="41">
        <f>H108-H109+H110</f>
        <v>1554</v>
      </c>
      <c r="I111" s="41"/>
      <c r="J111" s="41">
        <f>J108-J109+J110</f>
        <v>1554</v>
      </c>
      <c r="K111" s="41"/>
      <c r="L111" s="41"/>
      <c r="M111" s="41"/>
      <c r="N111" s="41"/>
      <c r="O111" s="43"/>
      <c r="P111" s="42"/>
      <c r="Q111" s="41"/>
      <c r="R111" s="41"/>
      <c r="S111" s="59"/>
      <c r="T111" s="59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97" customFormat="1" ht="16.5" customHeight="1" x14ac:dyDescent="0.2">
      <c r="A112" s="83"/>
      <c r="B112" s="83"/>
      <c r="C112" s="156" t="s">
        <v>41</v>
      </c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8"/>
      <c r="U112" s="120"/>
    </row>
    <row r="113" spans="1:84" s="97" customFormat="1" ht="16.5" customHeight="1" x14ac:dyDescent="0.2">
      <c r="A113" s="83"/>
      <c r="B113" s="36"/>
      <c r="C113" s="159" t="s">
        <v>74</v>
      </c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1"/>
      <c r="U113" s="120"/>
    </row>
    <row r="114" spans="1:84" s="97" customFormat="1" ht="16.5" customHeight="1" x14ac:dyDescent="0.2">
      <c r="A114" s="83"/>
      <c r="B114" s="36"/>
      <c r="C114" s="159" t="s">
        <v>75</v>
      </c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1"/>
      <c r="U114" s="120"/>
    </row>
    <row r="115" spans="1:84" s="97" customFormat="1" ht="16.5" customHeight="1" x14ac:dyDescent="0.2">
      <c r="A115" s="83"/>
      <c r="B115" s="36"/>
      <c r="C115" s="159" t="s">
        <v>76</v>
      </c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1"/>
      <c r="U115" s="120"/>
    </row>
    <row r="116" spans="1:84" s="97" customFormat="1" ht="16.5" customHeight="1" x14ac:dyDescent="0.2">
      <c r="A116" s="83"/>
      <c r="B116" s="36"/>
      <c r="C116" s="159" t="s">
        <v>77</v>
      </c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1"/>
      <c r="U116" s="120"/>
    </row>
    <row r="117" spans="1:84" s="97" customFormat="1" ht="6" customHeight="1" x14ac:dyDescent="0.2">
      <c r="A117" s="83"/>
      <c r="B117" s="36"/>
      <c r="C117" s="159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1"/>
      <c r="U117" s="120"/>
    </row>
    <row r="118" spans="1:84" s="97" customFormat="1" ht="29.25" customHeight="1" x14ac:dyDescent="0.2">
      <c r="A118" s="83"/>
      <c r="B118" s="36"/>
      <c r="C118" s="159" t="s">
        <v>87</v>
      </c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1"/>
      <c r="U118" s="120"/>
    </row>
    <row r="119" spans="1:84" s="97" customFormat="1" ht="16.5" customHeight="1" x14ac:dyDescent="0.2">
      <c r="A119" s="83"/>
      <c r="B119" s="36"/>
      <c r="C119" s="159" t="s">
        <v>65</v>
      </c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1"/>
      <c r="U119" s="120"/>
    </row>
    <row r="120" spans="1:84" s="97" customFormat="1" ht="16.5" customHeight="1" x14ac:dyDescent="0.2">
      <c r="A120" s="83"/>
      <c r="B120" s="36"/>
      <c r="C120" s="162" t="s">
        <v>66</v>
      </c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4"/>
      <c r="U120" s="120"/>
    </row>
    <row r="121" spans="1:84" s="7" customFormat="1" ht="16.5" customHeight="1" x14ac:dyDescent="0.2">
      <c r="A121" s="36"/>
      <c r="B121" s="45">
        <v>80103</v>
      </c>
      <c r="C121" s="46"/>
      <c r="D121" s="165" t="s">
        <v>8</v>
      </c>
      <c r="E121" s="71" t="s">
        <v>36</v>
      </c>
      <c r="F121" s="37">
        <f>G121+P121</f>
        <v>2362810</v>
      </c>
      <c r="G121" s="38">
        <f>H121+K121+L121+M121</f>
        <v>2362810</v>
      </c>
      <c r="H121" s="39">
        <f>SUM(I121:J121)</f>
        <v>2081810</v>
      </c>
      <c r="I121" s="35">
        <v>1921429</v>
      </c>
      <c r="J121" s="35">
        <v>160381</v>
      </c>
      <c r="K121" s="39">
        <v>280000</v>
      </c>
      <c r="L121" s="35">
        <v>1000</v>
      </c>
      <c r="M121" s="52"/>
      <c r="N121" s="52"/>
      <c r="O121" s="53"/>
      <c r="P121" s="57"/>
      <c r="Q121" s="52"/>
      <c r="R121" s="52"/>
      <c r="S121" s="52"/>
      <c r="T121" s="52"/>
      <c r="U121" s="13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3" customFormat="1" ht="16.5" customHeight="1" x14ac:dyDescent="0.2">
      <c r="A122" s="36"/>
      <c r="B122" s="36"/>
      <c r="C122" s="44"/>
      <c r="D122" s="166"/>
      <c r="E122" s="71" t="s">
        <v>37</v>
      </c>
      <c r="F122" s="37">
        <f>G122+P122</f>
        <v>45626</v>
      </c>
      <c r="G122" s="38">
        <f>H122+K122+L122+M122</f>
        <v>45626</v>
      </c>
      <c r="H122" s="39">
        <f>SUM(I122:J122)</f>
        <v>45626</v>
      </c>
      <c r="I122" s="39">
        <f>I126+I130+I134</f>
        <v>45626</v>
      </c>
      <c r="J122" s="39"/>
      <c r="K122" s="39"/>
      <c r="L122" s="39"/>
      <c r="M122" s="98"/>
      <c r="N122" s="98"/>
      <c r="O122" s="79"/>
      <c r="P122" s="55"/>
      <c r="Q122" s="98"/>
      <c r="R122" s="98"/>
      <c r="S122" s="98"/>
      <c r="T122" s="98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13" customFormat="1" ht="16.5" customHeight="1" x14ac:dyDescent="0.2">
      <c r="A123" s="36"/>
      <c r="B123" s="36"/>
      <c r="C123" s="44"/>
      <c r="D123" s="166"/>
      <c r="E123" s="71" t="s">
        <v>38</v>
      </c>
      <c r="F123" s="37">
        <f>G123+P123</f>
        <v>3727</v>
      </c>
      <c r="G123" s="38">
        <f>H123+K123+L123+M123</f>
        <v>3727</v>
      </c>
      <c r="H123" s="39">
        <f>SUM(I123:J123)</f>
        <v>3727</v>
      </c>
      <c r="I123" s="39">
        <f>I127+I131+I135</f>
        <v>3727</v>
      </c>
      <c r="J123" s="39"/>
      <c r="K123" s="39"/>
      <c r="L123" s="39"/>
      <c r="M123" s="98"/>
      <c r="N123" s="98"/>
      <c r="O123" s="79"/>
      <c r="P123" s="55"/>
      <c r="Q123" s="98"/>
      <c r="R123" s="98"/>
      <c r="S123" s="98"/>
      <c r="T123" s="98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6" customFormat="1" ht="16.5" customHeight="1" x14ac:dyDescent="0.2">
      <c r="A124" s="67"/>
      <c r="B124" s="67"/>
      <c r="C124" s="40"/>
      <c r="D124" s="167"/>
      <c r="E124" s="72" t="s">
        <v>39</v>
      </c>
      <c r="F124" s="41">
        <f t="shared" ref="F124:L124" si="10">F121-F122+F123</f>
        <v>2320911</v>
      </c>
      <c r="G124" s="42">
        <f t="shared" si="10"/>
        <v>2320911</v>
      </c>
      <c r="H124" s="41">
        <f t="shared" si="10"/>
        <v>2039911</v>
      </c>
      <c r="I124" s="59">
        <f t="shared" si="10"/>
        <v>1879530</v>
      </c>
      <c r="J124" s="59">
        <f t="shared" si="10"/>
        <v>160381</v>
      </c>
      <c r="K124" s="59">
        <f t="shared" si="10"/>
        <v>280000</v>
      </c>
      <c r="L124" s="59">
        <f t="shared" si="10"/>
        <v>1000</v>
      </c>
      <c r="M124" s="41"/>
      <c r="N124" s="41"/>
      <c r="O124" s="43"/>
      <c r="P124" s="42"/>
      <c r="Q124" s="41"/>
      <c r="R124" s="41"/>
      <c r="S124" s="59"/>
      <c r="T124" s="59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7" customFormat="1" ht="16.5" customHeight="1" x14ac:dyDescent="0.2">
      <c r="A125" s="44"/>
      <c r="B125" s="44"/>
      <c r="C125" s="44">
        <v>4010</v>
      </c>
      <c r="D125" s="168" t="s">
        <v>18</v>
      </c>
      <c r="E125" s="71" t="s">
        <v>36</v>
      </c>
      <c r="F125" s="37">
        <f>G125+P125</f>
        <v>1486489</v>
      </c>
      <c r="G125" s="38">
        <f>H125+K125+L125+M125</f>
        <v>1486489</v>
      </c>
      <c r="H125" s="39">
        <f>SUM(I125:J125)</f>
        <v>1486489</v>
      </c>
      <c r="I125" s="39">
        <v>1486489</v>
      </c>
      <c r="J125" s="39"/>
      <c r="K125" s="39"/>
      <c r="L125" s="39"/>
      <c r="M125" s="39"/>
      <c r="N125" s="39"/>
      <c r="O125" s="54"/>
      <c r="P125" s="55"/>
      <c r="Q125" s="39"/>
      <c r="R125" s="39"/>
      <c r="S125" s="39"/>
      <c r="T125" s="39"/>
      <c r="U125" s="121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3" customFormat="1" ht="16.5" customHeight="1" x14ac:dyDescent="0.2">
      <c r="A126" s="36"/>
      <c r="B126" s="36"/>
      <c r="C126" s="44"/>
      <c r="D126" s="169"/>
      <c r="E126" s="71" t="s">
        <v>37</v>
      </c>
      <c r="F126" s="37">
        <f>G126+P126</f>
        <v>41899</v>
      </c>
      <c r="G126" s="38">
        <f>H126+K126+L126+M126</f>
        <v>41899</v>
      </c>
      <c r="H126" s="39">
        <f>SUM(I126:J126)</f>
        <v>41899</v>
      </c>
      <c r="I126" s="39">
        <v>41899</v>
      </c>
      <c r="J126" s="39"/>
      <c r="K126" s="39"/>
      <c r="L126" s="39"/>
      <c r="M126" s="39"/>
      <c r="N126" s="39"/>
      <c r="O126" s="54"/>
      <c r="P126" s="38"/>
      <c r="Q126" s="39"/>
      <c r="R126" s="39"/>
      <c r="S126" s="39"/>
      <c r="T126" s="39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3" customFormat="1" ht="16.5" customHeight="1" x14ac:dyDescent="0.2">
      <c r="A127" s="36"/>
      <c r="B127" s="36"/>
      <c r="C127" s="44"/>
      <c r="D127" s="169"/>
      <c r="E127" s="71" t="s">
        <v>38</v>
      </c>
      <c r="F127" s="37"/>
      <c r="G127" s="38"/>
      <c r="H127" s="39"/>
      <c r="I127" s="39"/>
      <c r="J127" s="39"/>
      <c r="K127" s="39"/>
      <c r="L127" s="39"/>
      <c r="M127" s="39"/>
      <c r="N127" s="39"/>
      <c r="O127" s="54"/>
      <c r="P127" s="38"/>
      <c r="Q127" s="39"/>
      <c r="R127" s="39"/>
      <c r="S127" s="39"/>
      <c r="T127" s="39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6" customFormat="1" ht="16.5" customHeight="1" x14ac:dyDescent="0.2">
      <c r="A128" s="67"/>
      <c r="B128" s="67"/>
      <c r="C128" s="40"/>
      <c r="D128" s="170"/>
      <c r="E128" s="72" t="s">
        <v>39</v>
      </c>
      <c r="F128" s="41">
        <f>F125-F126+F127</f>
        <v>1444590</v>
      </c>
      <c r="G128" s="42">
        <f>G125-G126+G127</f>
        <v>1444590</v>
      </c>
      <c r="H128" s="41">
        <f>H125-H126+H127</f>
        <v>1444590</v>
      </c>
      <c r="I128" s="41">
        <f>I125-I126+I127</f>
        <v>1444590</v>
      </c>
      <c r="J128" s="41"/>
      <c r="K128" s="41"/>
      <c r="L128" s="41"/>
      <c r="M128" s="41"/>
      <c r="N128" s="41"/>
      <c r="O128" s="43"/>
      <c r="P128" s="42"/>
      <c r="Q128" s="41"/>
      <c r="R128" s="41"/>
      <c r="S128" s="59"/>
      <c r="T128" s="59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</row>
    <row r="129" spans="1:84" s="7" customFormat="1" ht="16.5" customHeight="1" x14ac:dyDescent="0.2">
      <c r="A129" s="44"/>
      <c r="B129" s="44"/>
      <c r="C129" s="44">
        <v>4110</v>
      </c>
      <c r="D129" s="168" t="s">
        <v>15</v>
      </c>
      <c r="E129" s="71" t="s">
        <v>36</v>
      </c>
      <c r="F129" s="37">
        <f>G129+P129</f>
        <v>265940</v>
      </c>
      <c r="G129" s="38">
        <f>H129+K129+L129+M129</f>
        <v>265940</v>
      </c>
      <c r="H129" s="39">
        <f>SUM(I129:J129)</f>
        <v>265940</v>
      </c>
      <c r="I129" s="39">
        <v>265940</v>
      </c>
      <c r="J129" s="39"/>
      <c r="K129" s="39"/>
      <c r="L129" s="39"/>
      <c r="M129" s="39"/>
      <c r="N129" s="39"/>
      <c r="O129" s="54"/>
      <c r="P129" s="55"/>
      <c r="Q129" s="39"/>
      <c r="R129" s="39"/>
      <c r="S129" s="39"/>
      <c r="T129" s="39"/>
      <c r="U129" s="121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</row>
    <row r="130" spans="1:84" s="13" customFormat="1" ht="16.5" customHeight="1" x14ac:dyDescent="0.2">
      <c r="A130" s="36"/>
      <c r="B130" s="36"/>
      <c r="C130" s="44"/>
      <c r="D130" s="169"/>
      <c r="E130" s="71" t="s">
        <v>37</v>
      </c>
      <c r="F130" s="37">
        <f>G130+P130</f>
        <v>3727</v>
      </c>
      <c r="G130" s="38">
        <f>H130+K130+L130+M130</f>
        <v>3727</v>
      </c>
      <c r="H130" s="39">
        <f>SUM(I130:J130)</f>
        <v>3727</v>
      </c>
      <c r="I130" s="39">
        <v>3727</v>
      </c>
      <c r="J130" s="39"/>
      <c r="K130" s="39"/>
      <c r="L130" s="39"/>
      <c r="M130" s="39"/>
      <c r="N130" s="39"/>
      <c r="O130" s="54"/>
      <c r="P130" s="38"/>
      <c r="Q130" s="39"/>
      <c r="R130" s="39"/>
      <c r="S130" s="39"/>
      <c r="T130" s="39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</row>
    <row r="131" spans="1:84" s="13" customFormat="1" ht="16.5" customHeight="1" x14ac:dyDescent="0.2">
      <c r="A131" s="36"/>
      <c r="B131" s="36"/>
      <c r="C131" s="44"/>
      <c r="D131" s="169"/>
      <c r="E131" s="71" t="s">
        <v>38</v>
      </c>
      <c r="F131" s="37"/>
      <c r="G131" s="38"/>
      <c r="H131" s="39"/>
      <c r="I131" s="39"/>
      <c r="J131" s="39"/>
      <c r="K131" s="39"/>
      <c r="L131" s="39"/>
      <c r="M131" s="39"/>
      <c r="N131" s="39"/>
      <c r="O131" s="54"/>
      <c r="P131" s="38"/>
      <c r="Q131" s="39"/>
      <c r="R131" s="39"/>
      <c r="S131" s="39"/>
      <c r="T131" s="39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6" customFormat="1" ht="16.5" customHeight="1" x14ac:dyDescent="0.2">
      <c r="A132" s="67"/>
      <c r="B132" s="67"/>
      <c r="C132" s="40"/>
      <c r="D132" s="170"/>
      <c r="E132" s="72" t="s">
        <v>39</v>
      </c>
      <c r="F132" s="41">
        <f>F129-F130+F131</f>
        <v>262213</v>
      </c>
      <c r="G132" s="42">
        <f>G129-G130+G131</f>
        <v>262213</v>
      </c>
      <c r="H132" s="41">
        <f>H129-H130+H131</f>
        <v>262213</v>
      </c>
      <c r="I132" s="41">
        <f>I129-I130+I131</f>
        <v>262213</v>
      </c>
      <c r="J132" s="41"/>
      <c r="K132" s="41"/>
      <c r="L132" s="41"/>
      <c r="M132" s="41"/>
      <c r="N132" s="41"/>
      <c r="O132" s="43"/>
      <c r="P132" s="42"/>
      <c r="Q132" s="41"/>
      <c r="R132" s="41"/>
      <c r="S132" s="59"/>
      <c r="T132" s="59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7" customFormat="1" ht="16.5" customHeight="1" x14ac:dyDescent="0.2">
      <c r="A133" s="44"/>
      <c r="B133" s="44"/>
      <c r="C133" s="44">
        <v>4120</v>
      </c>
      <c r="D133" s="168" t="s">
        <v>54</v>
      </c>
      <c r="E133" s="71" t="s">
        <v>36</v>
      </c>
      <c r="F133" s="37">
        <f>G133+P133</f>
        <v>31418</v>
      </c>
      <c r="G133" s="38">
        <f>H133+K133+L133+M133</f>
        <v>31418</v>
      </c>
      <c r="H133" s="39">
        <f>SUM(I133:J133)</f>
        <v>31418</v>
      </c>
      <c r="I133" s="39">
        <v>31418</v>
      </c>
      <c r="J133" s="39"/>
      <c r="K133" s="39"/>
      <c r="L133" s="39"/>
      <c r="M133" s="39"/>
      <c r="N133" s="39"/>
      <c r="O133" s="54"/>
      <c r="P133" s="55"/>
      <c r="Q133" s="39"/>
      <c r="R133" s="39"/>
      <c r="S133" s="39"/>
      <c r="T133" s="39"/>
      <c r="U133" s="121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3" customFormat="1" ht="16.5" customHeight="1" x14ac:dyDescent="0.2">
      <c r="A134" s="36"/>
      <c r="B134" s="36"/>
      <c r="C134" s="44"/>
      <c r="D134" s="169"/>
      <c r="E134" s="71" t="s">
        <v>37</v>
      </c>
      <c r="F134" s="37"/>
      <c r="G134" s="38"/>
      <c r="H134" s="39"/>
      <c r="I134" s="39"/>
      <c r="J134" s="39"/>
      <c r="K134" s="39"/>
      <c r="L134" s="39"/>
      <c r="M134" s="39"/>
      <c r="N134" s="39"/>
      <c r="O134" s="54"/>
      <c r="P134" s="38"/>
      <c r="Q134" s="39"/>
      <c r="R134" s="39"/>
      <c r="S134" s="39"/>
      <c r="T134" s="39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3" customFormat="1" ht="16.5" customHeight="1" x14ac:dyDescent="0.2">
      <c r="A135" s="36"/>
      <c r="B135" s="36"/>
      <c r="C135" s="44"/>
      <c r="D135" s="169"/>
      <c r="E135" s="71" t="s">
        <v>38</v>
      </c>
      <c r="F135" s="37">
        <f>G135+P135</f>
        <v>3727</v>
      </c>
      <c r="G135" s="38">
        <f>H135+K135+L135+M135</f>
        <v>3727</v>
      </c>
      <c r="H135" s="39">
        <f>SUM(I135:J135)</f>
        <v>3727</v>
      </c>
      <c r="I135" s="39">
        <v>3727</v>
      </c>
      <c r="J135" s="39"/>
      <c r="K135" s="39"/>
      <c r="L135" s="39"/>
      <c r="M135" s="39"/>
      <c r="N135" s="39"/>
      <c r="O135" s="54"/>
      <c r="P135" s="38"/>
      <c r="Q135" s="39"/>
      <c r="R135" s="39"/>
      <c r="S135" s="39"/>
      <c r="T135" s="39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16" customFormat="1" ht="16.5" customHeight="1" x14ac:dyDescent="0.2">
      <c r="A136" s="67"/>
      <c r="B136" s="67"/>
      <c r="C136" s="40"/>
      <c r="D136" s="170"/>
      <c r="E136" s="72" t="s">
        <v>39</v>
      </c>
      <c r="F136" s="41">
        <f>F133-F134+F135</f>
        <v>35145</v>
      </c>
      <c r="G136" s="42">
        <f>G133-G134+G135</f>
        <v>35145</v>
      </c>
      <c r="H136" s="41">
        <f>H133-H134+H135</f>
        <v>35145</v>
      </c>
      <c r="I136" s="41">
        <f>I133-I134+I135</f>
        <v>35145</v>
      </c>
      <c r="J136" s="41"/>
      <c r="K136" s="41"/>
      <c r="L136" s="41"/>
      <c r="M136" s="41"/>
      <c r="N136" s="41"/>
      <c r="O136" s="43"/>
      <c r="P136" s="42"/>
      <c r="Q136" s="41"/>
      <c r="R136" s="41"/>
      <c r="S136" s="59"/>
      <c r="T136" s="59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97" customFormat="1" ht="16.5" customHeight="1" x14ac:dyDescent="0.2">
      <c r="A137" s="83"/>
      <c r="B137" s="83"/>
      <c r="C137" s="156" t="s">
        <v>41</v>
      </c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8"/>
      <c r="U137" s="120"/>
    </row>
    <row r="138" spans="1:84" s="97" customFormat="1" ht="16.5" customHeight="1" x14ac:dyDescent="0.2">
      <c r="A138" s="83"/>
      <c r="B138" s="36"/>
      <c r="C138" s="159" t="s">
        <v>72</v>
      </c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1"/>
      <c r="U138" s="120"/>
    </row>
    <row r="139" spans="1:84" s="97" customFormat="1" ht="16.5" customHeight="1" x14ac:dyDescent="0.2">
      <c r="A139" s="83"/>
      <c r="B139" s="36"/>
      <c r="C139" s="159" t="s">
        <v>78</v>
      </c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1"/>
      <c r="U139" s="120"/>
    </row>
    <row r="140" spans="1:84" s="97" customFormat="1" ht="16.5" customHeight="1" x14ac:dyDescent="0.2">
      <c r="A140" s="83"/>
      <c r="B140" s="36"/>
      <c r="C140" s="159" t="s">
        <v>79</v>
      </c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1"/>
      <c r="U140" s="120"/>
    </row>
    <row r="141" spans="1:84" s="97" customFormat="1" ht="16.5" customHeight="1" x14ac:dyDescent="0.2">
      <c r="A141" s="83"/>
      <c r="B141" s="36"/>
      <c r="C141" s="162" t="s">
        <v>80</v>
      </c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4"/>
      <c r="U141" s="120"/>
    </row>
    <row r="142" spans="1:84" s="7" customFormat="1" ht="16.5" customHeight="1" x14ac:dyDescent="0.2">
      <c r="A142" s="36"/>
      <c r="B142" s="45">
        <v>80148</v>
      </c>
      <c r="C142" s="46"/>
      <c r="D142" s="165" t="s">
        <v>21</v>
      </c>
      <c r="E142" s="71" t="s">
        <v>36</v>
      </c>
      <c r="F142" s="37">
        <f>G142+P142</f>
        <v>2583171</v>
      </c>
      <c r="G142" s="38">
        <f>H142+K142+L142+M142</f>
        <v>2583171</v>
      </c>
      <c r="H142" s="39">
        <f>SUM(I142:J142)</f>
        <v>2576471</v>
      </c>
      <c r="I142" s="35">
        <v>2396602</v>
      </c>
      <c r="J142" s="35">
        <v>179869</v>
      </c>
      <c r="K142" s="35"/>
      <c r="L142" s="39">
        <v>6700</v>
      </c>
      <c r="M142" s="52"/>
      <c r="N142" s="52"/>
      <c r="O142" s="53"/>
      <c r="P142" s="34"/>
      <c r="Q142" s="35"/>
      <c r="R142" s="52"/>
      <c r="S142" s="52"/>
      <c r="T142" s="52"/>
      <c r="U142" s="13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3" customFormat="1" ht="16.5" customHeight="1" x14ac:dyDescent="0.2">
      <c r="A143" s="36"/>
      <c r="B143" s="36"/>
      <c r="C143" s="44"/>
      <c r="D143" s="166"/>
      <c r="E143" s="71" t="s">
        <v>37</v>
      </c>
      <c r="F143" s="37"/>
      <c r="G143" s="38"/>
      <c r="H143" s="39"/>
      <c r="I143" s="39"/>
      <c r="J143" s="39"/>
      <c r="K143" s="39"/>
      <c r="L143" s="39"/>
      <c r="M143" s="98"/>
      <c r="N143" s="98"/>
      <c r="O143" s="79"/>
      <c r="P143" s="38"/>
      <c r="Q143" s="39"/>
      <c r="R143" s="98"/>
      <c r="S143" s="98"/>
      <c r="T143" s="98"/>
      <c r="U143" s="15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3" customFormat="1" ht="16.5" customHeight="1" x14ac:dyDescent="0.2">
      <c r="A144" s="36"/>
      <c r="B144" s="36"/>
      <c r="C144" s="44"/>
      <c r="D144" s="166"/>
      <c r="E144" s="71" t="s">
        <v>38</v>
      </c>
      <c r="F144" s="37">
        <f>G144+P144</f>
        <v>239779</v>
      </c>
      <c r="G144" s="38">
        <f>H144+K144+L144+M144</f>
        <v>239779</v>
      </c>
      <c r="H144" s="39">
        <f>SUM(I144:J144)</f>
        <v>239779</v>
      </c>
      <c r="I144" s="39">
        <f>I148+I152+I156+I160</f>
        <v>234354</v>
      </c>
      <c r="J144" s="39">
        <f>J148+J152+J156+J160</f>
        <v>5425</v>
      </c>
      <c r="K144" s="39"/>
      <c r="L144" s="39"/>
      <c r="M144" s="98"/>
      <c r="N144" s="98"/>
      <c r="O144" s="79"/>
      <c r="P144" s="38"/>
      <c r="Q144" s="39"/>
      <c r="R144" s="98"/>
      <c r="S144" s="98"/>
      <c r="T144" s="98"/>
      <c r="U144" s="15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6" customFormat="1" ht="16.5" customHeight="1" x14ac:dyDescent="0.2">
      <c r="A145" s="67"/>
      <c r="B145" s="67"/>
      <c r="C145" s="40"/>
      <c r="D145" s="167"/>
      <c r="E145" s="72" t="s">
        <v>39</v>
      </c>
      <c r="F145" s="41">
        <f t="shared" ref="F145:L145" si="11">F142-F143+F144</f>
        <v>2822950</v>
      </c>
      <c r="G145" s="42">
        <f t="shared" si="11"/>
        <v>2822950</v>
      </c>
      <c r="H145" s="41">
        <f t="shared" si="11"/>
        <v>2816250</v>
      </c>
      <c r="I145" s="41">
        <f t="shared" si="11"/>
        <v>2630956</v>
      </c>
      <c r="J145" s="59">
        <f t="shared" si="11"/>
        <v>185294</v>
      </c>
      <c r="K145" s="41"/>
      <c r="L145" s="41">
        <f t="shared" si="11"/>
        <v>6700</v>
      </c>
      <c r="M145" s="41"/>
      <c r="N145" s="41"/>
      <c r="O145" s="43"/>
      <c r="P145" s="42"/>
      <c r="Q145" s="41"/>
      <c r="R145" s="41"/>
      <c r="S145" s="59"/>
      <c r="T145" s="59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7" customFormat="1" ht="16.5" customHeight="1" x14ac:dyDescent="0.2">
      <c r="A146" s="44"/>
      <c r="B146" s="44"/>
      <c r="C146" s="44">
        <v>4010</v>
      </c>
      <c r="D146" s="168" t="s">
        <v>18</v>
      </c>
      <c r="E146" s="71" t="s">
        <v>36</v>
      </c>
      <c r="F146" s="37">
        <f>G146+P146</f>
        <v>1844927</v>
      </c>
      <c r="G146" s="38">
        <f>H146+K146+L146+M146</f>
        <v>1844927</v>
      </c>
      <c r="H146" s="39">
        <f>SUM(I146:J146)</f>
        <v>1844927</v>
      </c>
      <c r="I146" s="39">
        <v>1844927</v>
      </c>
      <c r="J146" s="39"/>
      <c r="K146" s="39"/>
      <c r="L146" s="39"/>
      <c r="M146" s="39"/>
      <c r="N146" s="39"/>
      <c r="O146" s="54"/>
      <c r="P146" s="55"/>
      <c r="Q146" s="39"/>
      <c r="R146" s="39"/>
      <c r="S146" s="39"/>
      <c r="T146" s="39"/>
      <c r="U146" s="121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3" customFormat="1" ht="16.5" customHeight="1" x14ac:dyDescent="0.2">
      <c r="A147" s="36"/>
      <c r="B147" s="36"/>
      <c r="C147" s="44"/>
      <c r="D147" s="169"/>
      <c r="E147" s="71" t="s">
        <v>37</v>
      </c>
      <c r="F147" s="37"/>
      <c r="G147" s="38"/>
      <c r="H147" s="39"/>
      <c r="I147" s="39"/>
      <c r="J147" s="39"/>
      <c r="K147" s="39"/>
      <c r="L147" s="39"/>
      <c r="M147" s="39"/>
      <c r="N147" s="39"/>
      <c r="O147" s="54"/>
      <c r="P147" s="38"/>
      <c r="Q147" s="39"/>
      <c r="R147" s="39"/>
      <c r="S147" s="39"/>
      <c r="T147" s="39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3" customFormat="1" ht="16.5" customHeight="1" x14ac:dyDescent="0.2">
      <c r="A148" s="36"/>
      <c r="B148" s="36"/>
      <c r="C148" s="44"/>
      <c r="D148" s="169"/>
      <c r="E148" s="71" t="s">
        <v>38</v>
      </c>
      <c r="F148" s="37">
        <f>G148+P148</f>
        <v>200490</v>
      </c>
      <c r="G148" s="38">
        <f>H148+K148+L148+M148</f>
        <v>200490</v>
      </c>
      <c r="H148" s="39">
        <f>SUM(I148:J148)</f>
        <v>200490</v>
      </c>
      <c r="I148" s="39">
        <v>200490</v>
      </c>
      <c r="J148" s="39"/>
      <c r="K148" s="39"/>
      <c r="L148" s="39"/>
      <c r="M148" s="39"/>
      <c r="N148" s="39"/>
      <c r="O148" s="54"/>
      <c r="P148" s="38"/>
      <c r="Q148" s="39"/>
      <c r="R148" s="39"/>
      <c r="S148" s="39"/>
      <c r="T148" s="39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6" customFormat="1" ht="16.5" customHeight="1" x14ac:dyDescent="0.2">
      <c r="A149" s="67"/>
      <c r="B149" s="67"/>
      <c r="C149" s="40"/>
      <c r="D149" s="170"/>
      <c r="E149" s="72" t="s">
        <v>39</v>
      </c>
      <c r="F149" s="41">
        <f>F146-F147+F148</f>
        <v>2045417</v>
      </c>
      <c r="G149" s="42">
        <f>G146-G147+G148</f>
        <v>2045417</v>
      </c>
      <c r="H149" s="41">
        <f>H146-H147+H148</f>
        <v>2045417</v>
      </c>
      <c r="I149" s="41">
        <f>I146-I147+I148</f>
        <v>2045417</v>
      </c>
      <c r="J149" s="41"/>
      <c r="K149" s="41"/>
      <c r="L149" s="41"/>
      <c r="M149" s="41"/>
      <c r="N149" s="41"/>
      <c r="O149" s="43"/>
      <c r="P149" s="42"/>
      <c r="Q149" s="41"/>
      <c r="R149" s="41"/>
      <c r="S149" s="59"/>
      <c r="T149" s="5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" customFormat="1" ht="16.5" customHeight="1" x14ac:dyDescent="0.2">
      <c r="A150" s="44"/>
      <c r="B150" s="44"/>
      <c r="C150" s="44">
        <v>4110</v>
      </c>
      <c r="D150" s="168" t="s">
        <v>15</v>
      </c>
      <c r="E150" s="71" t="s">
        <v>36</v>
      </c>
      <c r="F150" s="37">
        <f>G150+P150</f>
        <v>327090</v>
      </c>
      <c r="G150" s="38">
        <f>H150+K150+L150+M150</f>
        <v>327090</v>
      </c>
      <c r="H150" s="39">
        <f>SUM(I150:J150)</f>
        <v>327090</v>
      </c>
      <c r="I150" s="39">
        <v>327090</v>
      </c>
      <c r="J150" s="39"/>
      <c r="K150" s="39"/>
      <c r="L150" s="39"/>
      <c r="M150" s="39"/>
      <c r="N150" s="39"/>
      <c r="O150" s="54"/>
      <c r="P150" s="55"/>
      <c r="Q150" s="39"/>
      <c r="R150" s="39"/>
      <c r="S150" s="39"/>
      <c r="T150" s="39"/>
      <c r="U150" s="121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3" customFormat="1" ht="16.5" customHeight="1" x14ac:dyDescent="0.2">
      <c r="A151" s="36"/>
      <c r="B151" s="36"/>
      <c r="C151" s="44"/>
      <c r="D151" s="169"/>
      <c r="E151" s="71" t="s">
        <v>37</v>
      </c>
      <c r="F151" s="37"/>
      <c r="G151" s="38"/>
      <c r="H151" s="39"/>
      <c r="I151" s="39"/>
      <c r="J151" s="39"/>
      <c r="K151" s="39"/>
      <c r="L151" s="39"/>
      <c r="M151" s="39"/>
      <c r="N151" s="39"/>
      <c r="O151" s="54"/>
      <c r="P151" s="38"/>
      <c r="Q151" s="39"/>
      <c r="R151" s="39"/>
      <c r="S151" s="39"/>
      <c r="T151" s="39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</row>
    <row r="152" spans="1:84" s="13" customFormat="1" ht="16.5" customHeight="1" x14ac:dyDescent="0.2">
      <c r="A152" s="36"/>
      <c r="B152" s="36"/>
      <c r="C152" s="44"/>
      <c r="D152" s="169"/>
      <c r="E152" s="71" t="s">
        <v>38</v>
      </c>
      <c r="F152" s="37">
        <f>G152+P152</f>
        <v>29864</v>
      </c>
      <c r="G152" s="38">
        <f>H152+K152+L152+M152</f>
        <v>29864</v>
      </c>
      <c r="H152" s="39">
        <f>SUM(I152:J152)</f>
        <v>29864</v>
      </c>
      <c r="I152" s="39">
        <v>29864</v>
      </c>
      <c r="J152" s="39"/>
      <c r="K152" s="39"/>
      <c r="L152" s="39"/>
      <c r="M152" s="39"/>
      <c r="N152" s="39"/>
      <c r="O152" s="54"/>
      <c r="P152" s="38"/>
      <c r="Q152" s="39"/>
      <c r="R152" s="39"/>
      <c r="S152" s="39"/>
      <c r="T152" s="39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</row>
    <row r="153" spans="1:84" s="16" customFormat="1" ht="16.5" customHeight="1" x14ac:dyDescent="0.2">
      <c r="A153" s="67"/>
      <c r="B153" s="67"/>
      <c r="C153" s="40"/>
      <c r="D153" s="170"/>
      <c r="E153" s="72" t="s">
        <v>39</v>
      </c>
      <c r="F153" s="41">
        <f>F150-F151+F152</f>
        <v>356954</v>
      </c>
      <c r="G153" s="42">
        <f>G150-G151+G152</f>
        <v>356954</v>
      </c>
      <c r="H153" s="41">
        <f>H150-H151+H152</f>
        <v>356954</v>
      </c>
      <c r="I153" s="41">
        <f>I150-I151+I152</f>
        <v>356954</v>
      </c>
      <c r="J153" s="41"/>
      <c r="K153" s="41"/>
      <c r="L153" s="41"/>
      <c r="M153" s="41"/>
      <c r="N153" s="41"/>
      <c r="O153" s="43"/>
      <c r="P153" s="42"/>
      <c r="Q153" s="41"/>
      <c r="R153" s="41"/>
      <c r="S153" s="59"/>
      <c r="T153" s="59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" customFormat="1" ht="18" customHeight="1" x14ac:dyDescent="0.2">
      <c r="A154" s="44"/>
      <c r="B154" s="44"/>
      <c r="C154" s="44">
        <v>4120</v>
      </c>
      <c r="D154" s="168" t="s">
        <v>54</v>
      </c>
      <c r="E154" s="71" t="s">
        <v>36</v>
      </c>
      <c r="F154" s="37">
        <f>G154+P154</f>
        <v>44018</v>
      </c>
      <c r="G154" s="38">
        <f>H154+K154+L154+M154</f>
        <v>44018</v>
      </c>
      <c r="H154" s="39">
        <f>SUM(I154:J154)</f>
        <v>44018</v>
      </c>
      <c r="I154" s="39">
        <v>44018</v>
      </c>
      <c r="J154" s="39"/>
      <c r="K154" s="39"/>
      <c r="L154" s="39"/>
      <c r="M154" s="39"/>
      <c r="N154" s="39"/>
      <c r="O154" s="54"/>
      <c r="P154" s="55"/>
      <c r="Q154" s="39"/>
      <c r="R154" s="39"/>
      <c r="S154" s="39"/>
      <c r="T154" s="39"/>
      <c r="U154" s="121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3" customFormat="1" ht="18" customHeight="1" x14ac:dyDescent="0.2">
      <c r="A155" s="36"/>
      <c r="B155" s="36"/>
      <c r="C155" s="44"/>
      <c r="D155" s="169"/>
      <c r="E155" s="71" t="s">
        <v>37</v>
      </c>
      <c r="F155" s="37"/>
      <c r="G155" s="38"/>
      <c r="H155" s="39"/>
      <c r="I155" s="39"/>
      <c r="J155" s="39"/>
      <c r="K155" s="39"/>
      <c r="L155" s="39"/>
      <c r="M155" s="39"/>
      <c r="N155" s="39"/>
      <c r="O155" s="54"/>
      <c r="P155" s="38"/>
      <c r="Q155" s="39"/>
      <c r="R155" s="39"/>
      <c r="S155" s="39"/>
      <c r="T155" s="39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13" customFormat="1" ht="18" customHeight="1" x14ac:dyDescent="0.2">
      <c r="A156" s="36"/>
      <c r="B156" s="36"/>
      <c r="C156" s="44"/>
      <c r="D156" s="169"/>
      <c r="E156" s="71" t="s">
        <v>38</v>
      </c>
      <c r="F156" s="37">
        <f>G156+P156</f>
        <v>4000</v>
      </c>
      <c r="G156" s="38">
        <f>H156+K156+L156+M156</f>
        <v>4000</v>
      </c>
      <c r="H156" s="39">
        <f>SUM(I156:J156)</f>
        <v>4000</v>
      </c>
      <c r="I156" s="39">
        <v>4000</v>
      </c>
      <c r="J156" s="39"/>
      <c r="K156" s="39"/>
      <c r="L156" s="39"/>
      <c r="M156" s="39"/>
      <c r="N156" s="39"/>
      <c r="O156" s="54"/>
      <c r="P156" s="38"/>
      <c r="Q156" s="39"/>
      <c r="R156" s="39"/>
      <c r="S156" s="39"/>
      <c r="T156" s="39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6" customFormat="1" ht="18" customHeight="1" x14ac:dyDescent="0.2">
      <c r="A157" s="67"/>
      <c r="B157" s="67"/>
      <c r="C157" s="40"/>
      <c r="D157" s="170"/>
      <c r="E157" s="72" t="s">
        <v>39</v>
      </c>
      <c r="F157" s="41">
        <f>F154-F155+F156</f>
        <v>48018</v>
      </c>
      <c r="G157" s="42">
        <f>G154-G155+G156</f>
        <v>48018</v>
      </c>
      <c r="H157" s="41">
        <f>H154-H155+H156</f>
        <v>48018</v>
      </c>
      <c r="I157" s="41">
        <f>I154-I155+I156</f>
        <v>48018</v>
      </c>
      <c r="J157" s="41"/>
      <c r="K157" s="41"/>
      <c r="L157" s="41"/>
      <c r="M157" s="41"/>
      <c r="N157" s="41"/>
      <c r="O157" s="43"/>
      <c r="P157" s="42"/>
      <c r="Q157" s="41"/>
      <c r="R157" s="41"/>
      <c r="S157" s="59"/>
      <c r="T157" s="59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0" customFormat="1" ht="18" customHeight="1" x14ac:dyDescent="0.2">
      <c r="A158" s="44"/>
      <c r="B158" s="44"/>
      <c r="C158" s="44">
        <v>4440</v>
      </c>
      <c r="D158" s="168" t="s">
        <v>19</v>
      </c>
      <c r="E158" s="71" t="s">
        <v>36</v>
      </c>
      <c r="F158" s="37">
        <f>G158+P158</f>
        <v>70799</v>
      </c>
      <c r="G158" s="38">
        <f>H158+K158+L158+M158</f>
        <v>70799</v>
      </c>
      <c r="H158" s="39">
        <f>SUM(I158:J158)</f>
        <v>70799</v>
      </c>
      <c r="I158" s="39"/>
      <c r="J158" s="39">
        <v>70799</v>
      </c>
      <c r="K158" s="39"/>
      <c r="L158" s="39"/>
      <c r="M158" s="39"/>
      <c r="N158" s="39"/>
      <c r="O158" s="54"/>
      <c r="P158" s="55"/>
      <c r="Q158" s="39"/>
      <c r="R158" s="39"/>
      <c r="S158" s="39"/>
      <c r="T158" s="39"/>
      <c r="U158" s="119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3" customFormat="1" ht="18" customHeight="1" x14ac:dyDescent="0.2">
      <c r="A159" s="36"/>
      <c r="B159" s="36"/>
      <c r="C159" s="44"/>
      <c r="D159" s="169"/>
      <c r="E159" s="71" t="s">
        <v>37</v>
      </c>
      <c r="F159" s="37"/>
      <c r="G159" s="38"/>
      <c r="H159" s="39"/>
      <c r="I159" s="39"/>
      <c r="J159" s="39"/>
      <c r="K159" s="39"/>
      <c r="L159" s="39"/>
      <c r="M159" s="39"/>
      <c r="N159" s="39"/>
      <c r="O159" s="54"/>
      <c r="P159" s="38"/>
      <c r="Q159" s="39"/>
      <c r="R159" s="39"/>
      <c r="S159" s="39"/>
      <c r="T159" s="3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13" customFormat="1" ht="18" customHeight="1" x14ac:dyDescent="0.2">
      <c r="A160" s="36"/>
      <c r="B160" s="36"/>
      <c r="C160" s="44"/>
      <c r="D160" s="169"/>
      <c r="E160" s="71" t="s">
        <v>38</v>
      </c>
      <c r="F160" s="37">
        <f>G160+P160</f>
        <v>5425</v>
      </c>
      <c r="G160" s="38">
        <f>H160+K160+L160+M160</f>
        <v>5425</v>
      </c>
      <c r="H160" s="39">
        <f>SUM(I160:J160)</f>
        <v>5425</v>
      </c>
      <c r="I160" s="39"/>
      <c r="J160" s="39">
        <v>5425</v>
      </c>
      <c r="K160" s="39"/>
      <c r="L160" s="39"/>
      <c r="M160" s="39"/>
      <c r="N160" s="39"/>
      <c r="O160" s="54"/>
      <c r="P160" s="38"/>
      <c r="Q160" s="39"/>
      <c r="R160" s="39"/>
      <c r="S160" s="39"/>
      <c r="T160" s="39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6" customFormat="1" ht="18" customHeight="1" x14ac:dyDescent="0.2">
      <c r="A161" s="67"/>
      <c r="B161" s="67"/>
      <c r="C161" s="40"/>
      <c r="D161" s="170"/>
      <c r="E161" s="72" t="s">
        <v>39</v>
      </c>
      <c r="F161" s="41">
        <f>F158-F159+F160</f>
        <v>76224</v>
      </c>
      <c r="G161" s="42">
        <f>G158-G159+G160</f>
        <v>76224</v>
      </c>
      <c r="H161" s="41">
        <f>H158-H159+H160</f>
        <v>76224</v>
      </c>
      <c r="I161" s="41"/>
      <c r="J161" s="41">
        <f>J158-J159+J160</f>
        <v>76224</v>
      </c>
      <c r="K161" s="41"/>
      <c r="L161" s="41"/>
      <c r="M161" s="41"/>
      <c r="N161" s="41"/>
      <c r="O161" s="43"/>
      <c r="P161" s="42"/>
      <c r="Q161" s="41"/>
      <c r="R161" s="41"/>
      <c r="S161" s="59"/>
      <c r="T161" s="59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97" customFormat="1" ht="18" customHeight="1" x14ac:dyDescent="0.2">
      <c r="A162" s="83"/>
      <c r="B162" s="83"/>
      <c r="C162" s="156" t="s">
        <v>41</v>
      </c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8"/>
      <c r="U162" s="120"/>
    </row>
    <row r="163" spans="1:84" s="97" customFormat="1" ht="18" customHeight="1" x14ac:dyDescent="0.2">
      <c r="A163" s="83"/>
      <c r="B163" s="36"/>
      <c r="C163" s="159" t="s">
        <v>73</v>
      </c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1"/>
      <c r="U163" s="120"/>
    </row>
    <row r="164" spans="1:84" s="97" customFormat="1" ht="18" customHeight="1" x14ac:dyDescent="0.2">
      <c r="A164" s="83"/>
      <c r="B164" s="36"/>
      <c r="C164" s="159" t="s">
        <v>81</v>
      </c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1"/>
      <c r="U164" s="120"/>
    </row>
    <row r="165" spans="1:84" s="97" customFormat="1" ht="18" customHeight="1" x14ac:dyDescent="0.2">
      <c r="A165" s="83"/>
      <c r="B165" s="36"/>
      <c r="C165" s="159" t="s">
        <v>82</v>
      </c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1"/>
      <c r="U165" s="120"/>
    </row>
    <row r="166" spans="1:84" s="97" customFormat="1" ht="18" customHeight="1" x14ac:dyDescent="0.2">
      <c r="A166" s="83"/>
      <c r="B166" s="36"/>
      <c r="C166" s="159" t="s">
        <v>83</v>
      </c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1"/>
      <c r="U166" s="120"/>
    </row>
    <row r="167" spans="1:84" s="97" customFormat="1" ht="18" customHeight="1" x14ac:dyDescent="0.2">
      <c r="A167" s="83"/>
      <c r="B167" s="36"/>
      <c r="C167" s="162" t="s">
        <v>84</v>
      </c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4"/>
      <c r="U167" s="120"/>
    </row>
    <row r="168" spans="1:84" s="1" customFormat="1" ht="18" customHeight="1" x14ac:dyDescent="0.2">
      <c r="A168" s="47">
        <v>855</v>
      </c>
      <c r="B168" s="47"/>
      <c r="C168" s="93"/>
      <c r="D168" s="171" t="s">
        <v>48</v>
      </c>
      <c r="E168" s="73" t="s">
        <v>36</v>
      </c>
      <c r="F168" s="61">
        <f>G168+P168</f>
        <v>43571358.189999998</v>
      </c>
      <c r="G168" s="25">
        <f>H168+K168+L168+M168</f>
        <v>43571358.189999998</v>
      </c>
      <c r="H168" s="26">
        <f>SUM(I168:J168)</f>
        <v>2320251.19</v>
      </c>
      <c r="I168" s="26">
        <v>1634002</v>
      </c>
      <c r="J168" s="26">
        <v>686249.19</v>
      </c>
      <c r="K168" s="26"/>
      <c r="L168" s="26">
        <v>41251107</v>
      </c>
      <c r="M168" s="26"/>
      <c r="N168" s="48"/>
      <c r="O168" s="49"/>
      <c r="P168" s="25"/>
      <c r="Q168" s="26"/>
      <c r="R168" s="26"/>
      <c r="S168" s="48"/>
      <c r="T168" s="48"/>
      <c r="U168" s="13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3" customFormat="1" ht="18" customHeight="1" x14ac:dyDescent="0.2">
      <c r="A169" s="23"/>
      <c r="B169" s="23"/>
      <c r="C169" s="66"/>
      <c r="D169" s="172"/>
      <c r="E169" s="69" t="s">
        <v>37</v>
      </c>
      <c r="F169" s="24"/>
      <c r="G169" s="27"/>
      <c r="H169" s="28"/>
      <c r="I169" s="28"/>
      <c r="J169" s="28"/>
      <c r="K169" s="28"/>
      <c r="L169" s="28"/>
      <c r="M169" s="28"/>
      <c r="N169" s="50"/>
      <c r="O169" s="51"/>
      <c r="P169" s="27"/>
      <c r="Q169" s="28"/>
      <c r="R169" s="28"/>
      <c r="S169" s="50"/>
      <c r="T169" s="50"/>
      <c r="U169" s="15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</row>
    <row r="170" spans="1:84" s="13" customFormat="1" ht="18" customHeight="1" x14ac:dyDescent="0.2">
      <c r="A170" s="23"/>
      <c r="B170" s="23"/>
      <c r="C170" s="66"/>
      <c r="D170" s="80"/>
      <c r="E170" s="69" t="s">
        <v>38</v>
      </c>
      <c r="F170" s="24">
        <f>G170+P170</f>
        <v>244</v>
      </c>
      <c r="G170" s="27">
        <f>H170+K170+L170+M170</f>
        <v>244</v>
      </c>
      <c r="H170" s="28">
        <f>SUM(I170:J170)</f>
        <v>244</v>
      </c>
      <c r="I170" s="28"/>
      <c r="J170" s="28">
        <f>J174</f>
        <v>244</v>
      </c>
      <c r="K170" s="28"/>
      <c r="L170" s="28"/>
      <c r="M170" s="28"/>
      <c r="N170" s="50"/>
      <c r="O170" s="51"/>
      <c r="P170" s="27"/>
      <c r="Q170" s="28"/>
      <c r="R170" s="28"/>
      <c r="S170" s="50"/>
      <c r="T170" s="50"/>
      <c r="U170" s="15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</row>
    <row r="171" spans="1:84" s="16" customFormat="1" ht="18" customHeight="1" x14ac:dyDescent="0.2">
      <c r="A171" s="66"/>
      <c r="B171" s="29"/>
      <c r="C171" s="29"/>
      <c r="D171" s="81"/>
      <c r="E171" s="70" t="s">
        <v>39</v>
      </c>
      <c r="F171" s="30">
        <f t="shared" ref="F171:L171" si="12">F168-F169+F170</f>
        <v>43571602.189999998</v>
      </c>
      <c r="G171" s="31">
        <f t="shared" si="12"/>
        <v>43571602.189999998</v>
      </c>
      <c r="H171" s="30">
        <f t="shared" si="12"/>
        <v>2320495.19</v>
      </c>
      <c r="I171" s="78">
        <f t="shared" si="12"/>
        <v>1634002</v>
      </c>
      <c r="J171" s="78">
        <f t="shared" si="12"/>
        <v>686493.19</v>
      </c>
      <c r="K171" s="78"/>
      <c r="L171" s="78">
        <f t="shared" si="12"/>
        <v>41251107</v>
      </c>
      <c r="M171" s="78"/>
      <c r="N171" s="30"/>
      <c r="O171" s="32"/>
      <c r="P171" s="31"/>
      <c r="Q171" s="78"/>
      <c r="R171" s="78"/>
      <c r="S171" s="78"/>
      <c r="T171" s="78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16" customFormat="1" ht="18" customHeight="1" x14ac:dyDescent="0.2">
      <c r="A172" s="36"/>
      <c r="B172" s="45">
        <v>85503</v>
      </c>
      <c r="C172" s="46"/>
      <c r="D172" s="165" t="s">
        <v>49</v>
      </c>
      <c r="E172" s="71" t="s">
        <v>36</v>
      </c>
      <c r="F172" s="37">
        <f>G172+P172</f>
        <v>0</v>
      </c>
      <c r="G172" s="38">
        <f>H172+K172+L172+M172</f>
        <v>0</v>
      </c>
      <c r="H172" s="39">
        <f>SUM(I172:J172)</f>
        <v>0</v>
      </c>
      <c r="I172" s="35"/>
      <c r="J172" s="35">
        <f>J176</f>
        <v>0</v>
      </c>
      <c r="K172" s="35"/>
      <c r="L172" s="35"/>
      <c r="M172" s="52"/>
      <c r="N172" s="52"/>
      <c r="O172" s="53"/>
      <c r="P172" s="57"/>
      <c r="Q172" s="52"/>
      <c r="R172" s="52"/>
      <c r="S172" s="52"/>
      <c r="T172" s="52"/>
      <c r="U172" s="1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</row>
    <row r="173" spans="1:84" s="16" customFormat="1" ht="18" customHeight="1" x14ac:dyDescent="0.2">
      <c r="A173" s="36"/>
      <c r="B173" s="36"/>
      <c r="C173" s="44"/>
      <c r="D173" s="166"/>
      <c r="E173" s="71" t="s">
        <v>37</v>
      </c>
      <c r="F173" s="37"/>
      <c r="G173" s="38"/>
      <c r="H173" s="39"/>
      <c r="I173" s="39"/>
      <c r="J173" s="39"/>
      <c r="K173" s="39"/>
      <c r="L173" s="39"/>
      <c r="M173" s="98"/>
      <c r="N173" s="98"/>
      <c r="O173" s="79"/>
      <c r="P173" s="55"/>
      <c r="Q173" s="98"/>
      <c r="R173" s="98"/>
      <c r="S173" s="98"/>
      <c r="T173" s="98"/>
      <c r="U173" s="15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</row>
    <row r="174" spans="1:84" s="16" customFormat="1" ht="18" customHeight="1" x14ac:dyDescent="0.2">
      <c r="A174" s="36"/>
      <c r="B174" s="36"/>
      <c r="C174" s="44"/>
      <c r="D174" s="166"/>
      <c r="E174" s="71" t="s">
        <v>38</v>
      </c>
      <c r="F174" s="37">
        <f>G174+P174</f>
        <v>244</v>
      </c>
      <c r="G174" s="38">
        <f>H174+K174+L174+M174</f>
        <v>244</v>
      </c>
      <c r="H174" s="39">
        <f>SUM(I174:J174)</f>
        <v>244</v>
      </c>
      <c r="I174" s="39"/>
      <c r="J174" s="39">
        <f>J178</f>
        <v>244</v>
      </c>
      <c r="K174" s="39"/>
      <c r="L174" s="39"/>
      <c r="M174" s="98"/>
      <c r="N174" s="98"/>
      <c r="O174" s="79"/>
      <c r="P174" s="55"/>
      <c r="Q174" s="98"/>
      <c r="R174" s="98"/>
      <c r="S174" s="98"/>
      <c r="T174" s="98"/>
      <c r="U174" s="15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</row>
    <row r="175" spans="1:84" s="16" customFormat="1" ht="18" customHeight="1" x14ac:dyDescent="0.2">
      <c r="A175" s="67"/>
      <c r="B175" s="67"/>
      <c r="C175" s="40"/>
      <c r="D175" s="167"/>
      <c r="E175" s="72" t="s">
        <v>39</v>
      </c>
      <c r="F175" s="41">
        <f>F172-F173+F174</f>
        <v>244</v>
      </c>
      <c r="G175" s="42">
        <f>G172-G173+G174</f>
        <v>244</v>
      </c>
      <c r="H175" s="41">
        <f>H172-H173+H174</f>
        <v>244</v>
      </c>
      <c r="I175" s="59"/>
      <c r="J175" s="59">
        <f>J172-J173+J174</f>
        <v>244</v>
      </c>
      <c r="K175" s="59"/>
      <c r="L175" s="59"/>
      <c r="M175" s="41"/>
      <c r="N175" s="41"/>
      <c r="O175" s="43"/>
      <c r="P175" s="42"/>
      <c r="Q175" s="41"/>
      <c r="R175" s="41"/>
      <c r="S175" s="59"/>
      <c r="T175" s="59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6" customFormat="1" ht="16.5" customHeight="1" x14ac:dyDescent="0.2">
      <c r="A176" s="44"/>
      <c r="B176" s="44"/>
      <c r="C176" s="44">
        <v>4210</v>
      </c>
      <c r="D176" s="168" t="s">
        <v>16</v>
      </c>
      <c r="E176" s="71" t="s">
        <v>36</v>
      </c>
      <c r="F176" s="37">
        <f>G176+P176</f>
        <v>0</v>
      </c>
      <c r="G176" s="38">
        <f>H176+K176+L176+M176</f>
        <v>0</v>
      </c>
      <c r="H176" s="39">
        <f>SUM(I176:J176)</f>
        <v>0</v>
      </c>
      <c r="I176" s="39"/>
      <c r="J176" s="39">
        <v>0</v>
      </c>
      <c r="K176" s="39"/>
      <c r="L176" s="39"/>
      <c r="M176" s="39"/>
      <c r="N176" s="39"/>
      <c r="O176" s="54"/>
      <c r="P176" s="55"/>
      <c r="Q176" s="39"/>
      <c r="R176" s="39"/>
      <c r="S176" s="39"/>
      <c r="T176" s="39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6" customFormat="1" ht="16.5" customHeight="1" x14ac:dyDescent="0.2">
      <c r="A177" s="36"/>
      <c r="B177" s="36"/>
      <c r="C177" s="44"/>
      <c r="D177" s="169"/>
      <c r="E177" s="71" t="s">
        <v>37</v>
      </c>
      <c r="F177" s="37"/>
      <c r="G177" s="38"/>
      <c r="H177" s="39"/>
      <c r="I177" s="39"/>
      <c r="J177" s="39"/>
      <c r="K177" s="39"/>
      <c r="L177" s="39"/>
      <c r="M177" s="39"/>
      <c r="N177" s="39"/>
      <c r="O177" s="54"/>
      <c r="P177" s="38"/>
      <c r="Q177" s="39"/>
      <c r="R177" s="39"/>
      <c r="S177" s="39"/>
      <c r="T177" s="39"/>
      <c r="U177" s="13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16" customFormat="1" ht="16.5" customHeight="1" x14ac:dyDescent="0.2">
      <c r="A178" s="36"/>
      <c r="B178" s="36"/>
      <c r="C178" s="44"/>
      <c r="D178" s="169"/>
      <c r="E178" s="71" t="s">
        <v>38</v>
      </c>
      <c r="F178" s="37">
        <f>G178+P178</f>
        <v>244</v>
      </c>
      <c r="G178" s="38">
        <f>H178+K178+L178+M178</f>
        <v>244</v>
      </c>
      <c r="H178" s="39">
        <f>SUM(I178:J178)</f>
        <v>244</v>
      </c>
      <c r="I178" s="39"/>
      <c r="J178" s="39">
        <v>244</v>
      </c>
      <c r="K178" s="39"/>
      <c r="L178" s="39"/>
      <c r="M178" s="39"/>
      <c r="N178" s="39"/>
      <c r="O178" s="54"/>
      <c r="P178" s="38"/>
      <c r="Q178" s="39"/>
      <c r="R178" s="39"/>
      <c r="S178" s="39"/>
      <c r="T178" s="39"/>
      <c r="U178" s="13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16" customFormat="1" ht="16.5" customHeight="1" x14ac:dyDescent="0.2">
      <c r="A179" s="67"/>
      <c r="B179" s="67"/>
      <c r="C179" s="40"/>
      <c r="D179" s="170"/>
      <c r="E179" s="72" t="s">
        <v>39</v>
      </c>
      <c r="F179" s="41">
        <f>F176-F177+F178</f>
        <v>244</v>
      </c>
      <c r="G179" s="42">
        <f>G176-G177+G178</f>
        <v>244</v>
      </c>
      <c r="H179" s="41">
        <f>H176-H177+H178</f>
        <v>244</v>
      </c>
      <c r="I179" s="41"/>
      <c r="J179" s="41">
        <f>J176-J177+J178</f>
        <v>244</v>
      </c>
      <c r="K179" s="41"/>
      <c r="L179" s="41"/>
      <c r="M179" s="41"/>
      <c r="N179" s="41"/>
      <c r="O179" s="43"/>
      <c r="P179" s="42"/>
      <c r="Q179" s="41"/>
      <c r="R179" s="41"/>
      <c r="S179" s="59"/>
      <c r="T179" s="5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97" customFormat="1" ht="18" customHeight="1" x14ac:dyDescent="0.2">
      <c r="A180" s="83"/>
      <c r="B180" s="83"/>
      <c r="C180" s="156" t="s">
        <v>41</v>
      </c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8"/>
      <c r="U180" s="120"/>
    </row>
    <row r="181" spans="1:84" s="97" customFormat="1" ht="18" customHeight="1" x14ac:dyDescent="0.2">
      <c r="A181" s="83"/>
      <c r="B181" s="36"/>
      <c r="C181" s="159" t="s">
        <v>60</v>
      </c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1"/>
      <c r="U181" s="120"/>
    </row>
    <row r="182" spans="1:84" s="97" customFormat="1" ht="45" customHeight="1" x14ac:dyDescent="0.2">
      <c r="A182" s="83"/>
      <c r="B182" s="36"/>
      <c r="C182" s="162" t="s">
        <v>61</v>
      </c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4"/>
      <c r="U182" s="120"/>
    </row>
    <row r="183" spans="1:84" ht="18" customHeight="1" x14ac:dyDescent="0.2">
      <c r="A183" s="47"/>
      <c r="B183" s="47"/>
      <c r="C183" s="93"/>
      <c r="D183" s="207" t="s">
        <v>35</v>
      </c>
      <c r="E183" s="73" t="s">
        <v>36</v>
      </c>
      <c r="F183" s="100">
        <f>G183+P183</f>
        <v>204945813.91999999</v>
      </c>
      <c r="G183" s="56">
        <f>H183+K183+L183+M183+N183+O183</f>
        <v>170275786.57999998</v>
      </c>
      <c r="H183" s="48">
        <f>SUM(I183:J183)</f>
        <v>111741004.88999999</v>
      </c>
      <c r="I183" s="138">
        <v>68886517.459999993</v>
      </c>
      <c r="J183" s="138">
        <v>42854487.43</v>
      </c>
      <c r="K183" s="138">
        <v>10216183</v>
      </c>
      <c r="L183" s="138">
        <v>45721631</v>
      </c>
      <c r="M183" s="138">
        <v>632571.68999999994</v>
      </c>
      <c r="N183" s="138">
        <v>646904</v>
      </c>
      <c r="O183" s="138">
        <v>1317492</v>
      </c>
      <c r="P183" s="101">
        <f>Q183+S183+T183</f>
        <v>34670027.340000004</v>
      </c>
      <c r="Q183" s="138">
        <v>34177454.590000004</v>
      </c>
      <c r="R183" s="138">
        <v>22702335.190000001</v>
      </c>
      <c r="S183" s="139"/>
      <c r="T183" s="138">
        <v>492572.75</v>
      </c>
    </row>
    <row r="184" spans="1:84" ht="18" customHeight="1" x14ac:dyDescent="0.2">
      <c r="A184" s="23"/>
      <c r="B184" s="23"/>
      <c r="C184" s="66"/>
      <c r="D184" s="208"/>
      <c r="E184" s="69" t="s">
        <v>37</v>
      </c>
      <c r="F184" s="24">
        <f>G184+P184</f>
        <v>269301</v>
      </c>
      <c r="G184" s="27">
        <f>H184+K184+L184+M184+N184+O184</f>
        <v>269301</v>
      </c>
      <c r="H184" s="28">
        <f>SUM(I184:J184)</f>
        <v>269301</v>
      </c>
      <c r="I184" s="140">
        <f>I11+I26+I67+I85+I169</f>
        <v>238081</v>
      </c>
      <c r="J184" s="140">
        <f>J11+J26+J67+J85+J169</f>
        <v>31220</v>
      </c>
      <c r="K184" s="140"/>
      <c r="L184" s="140"/>
      <c r="M184" s="140"/>
      <c r="N184" s="140"/>
      <c r="O184" s="140"/>
      <c r="P184" s="62"/>
      <c r="Q184" s="140"/>
      <c r="R184" s="140"/>
      <c r="S184" s="141"/>
      <c r="T184" s="140"/>
      <c r="U184" s="123"/>
    </row>
    <row r="185" spans="1:84" ht="18" customHeight="1" x14ac:dyDescent="0.2">
      <c r="A185" s="23"/>
      <c r="B185" s="23"/>
      <c r="C185" s="66"/>
      <c r="D185" s="208"/>
      <c r="E185" s="69" t="s">
        <v>38</v>
      </c>
      <c r="F185" s="24">
        <f>G185+P185</f>
        <v>303767</v>
      </c>
      <c r="G185" s="27">
        <f>H185+K185+L185+M185+N185+O185</f>
        <v>303767</v>
      </c>
      <c r="H185" s="28">
        <f>SUM(I185:J185)</f>
        <v>270110</v>
      </c>
      <c r="I185" s="140">
        <f>I12+I27+I68+I86+I170</f>
        <v>238081</v>
      </c>
      <c r="J185" s="140">
        <f>J12+J27+J68+J86+J170</f>
        <v>32029</v>
      </c>
      <c r="K185" s="140"/>
      <c r="L185" s="140">
        <f>L12+L27+L68+L86+L170</f>
        <v>33657</v>
      </c>
      <c r="M185" s="140"/>
      <c r="N185" s="140"/>
      <c r="O185" s="140"/>
      <c r="P185" s="62"/>
      <c r="Q185" s="140"/>
      <c r="R185" s="140"/>
      <c r="S185" s="141"/>
      <c r="T185" s="140"/>
      <c r="U185" s="123"/>
    </row>
    <row r="186" spans="1:84" ht="18" customHeight="1" x14ac:dyDescent="0.2">
      <c r="A186" s="29"/>
      <c r="B186" s="29"/>
      <c r="C186" s="29"/>
      <c r="D186" s="209"/>
      <c r="E186" s="70" t="s">
        <v>39</v>
      </c>
      <c r="F186" s="30">
        <f t="shared" ref="F186:T186" si="13">F183-F184+F185</f>
        <v>204980279.91999999</v>
      </c>
      <c r="G186" s="31">
        <f t="shared" si="13"/>
        <v>170310252.57999998</v>
      </c>
      <c r="H186" s="30">
        <f t="shared" si="13"/>
        <v>111741813.88999999</v>
      </c>
      <c r="I186" s="30">
        <f t="shared" si="13"/>
        <v>68886517.459999993</v>
      </c>
      <c r="J186" s="30">
        <f t="shared" ref="J186:O186" si="14">J183-J184+J185</f>
        <v>42855296.43</v>
      </c>
      <c r="K186" s="30">
        <f t="shared" si="14"/>
        <v>10216183</v>
      </c>
      <c r="L186" s="30">
        <f t="shared" si="14"/>
        <v>45755288</v>
      </c>
      <c r="M186" s="30">
        <f t="shared" si="14"/>
        <v>632571.68999999994</v>
      </c>
      <c r="N186" s="30">
        <f t="shared" si="14"/>
        <v>646904</v>
      </c>
      <c r="O186" s="30">
        <f t="shared" si="14"/>
        <v>1317492</v>
      </c>
      <c r="P186" s="31">
        <f t="shared" si="13"/>
        <v>34670027.340000004</v>
      </c>
      <c r="Q186" s="30">
        <f t="shared" si="13"/>
        <v>34177454.590000004</v>
      </c>
      <c r="R186" s="30">
        <f t="shared" si="13"/>
        <v>22702335.190000001</v>
      </c>
      <c r="S186" s="30"/>
      <c r="T186" s="78">
        <f t="shared" si="13"/>
        <v>492572.75</v>
      </c>
      <c r="U186" s="16"/>
    </row>
    <row r="187" spans="1:84" s="96" customFormat="1" ht="15.75" customHeight="1" x14ac:dyDescent="0.2">
      <c r="A187" s="142"/>
      <c r="B187" s="142"/>
      <c r="C187" s="142"/>
      <c r="D187" s="143"/>
      <c r="E187" s="144"/>
      <c r="F187" s="145"/>
      <c r="G187" s="146"/>
      <c r="H187" s="95"/>
      <c r="I187" s="95"/>
      <c r="J187" s="95"/>
      <c r="K187" s="147"/>
      <c r="L187" s="147"/>
      <c r="M187" s="95"/>
      <c r="N187" s="95"/>
      <c r="O187" s="95"/>
      <c r="P187" s="94"/>
      <c r="Q187" s="148"/>
      <c r="R187" s="95"/>
      <c r="S187" s="95"/>
      <c r="T187" s="95"/>
      <c r="U187" s="124"/>
    </row>
  </sheetData>
  <mergeCells count="95">
    <mergeCell ref="D183:D186"/>
    <mergeCell ref="C182:T182"/>
    <mergeCell ref="D96:D99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T7:T8"/>
    <mergeCell ref="F5:F8"/>
    <mergeCell ref="S7:S8"/>
    <mergeCell ref="K7:K8"/>
    <mergeCell ref="N7:N8"/>
    <mergeCell ref="H6:O6"/>
    <mergeCell ref="O7:O8"/>
    <mergeCell ref="I7:J7"/>
    <mergeCell ref="H7:H8"/>
    <mergeCell ref="E5:E8"/>
    <mergeCell ref="D29:D32"/>
    <mergeCell ref="C37:T37"/>
    <mergeCell ref="C38:T38"/>
    <mergeCell ref="C39:T39"/>
    <mergeCell ref="M7:M8"/>
    <mergeCell ref="P6:P8"/>
    <mergeCell ref="C22:T22"/>
    <mergeCell ref="C23:T23"/>
    <mergeCell ref="C24:T24"/>
    <mergeCell ref="D18:D21"/>
    <mergeCell ref="D14:D17"/>
    <mergeCell ref="D10:D13"/>
    <mergeCell ref="D25:D28"/>
    <mergeCell ref="D33:D36"/>
    <mergeCell ref="D55:D58"/>
    <mergeCell ref="D59:D62"/>
    <mergeCell ref="D51:D54"/>
    <mergeCell ref="D40:D43"/>
    <mergeCell ref="D44:D47"/>
    <mergeCell ref="D70:D73"/>
    <mergeCell ref="D66:D69"/>
    <mergeCell ref="D133:D136"/>
    <mergeCell ref="D84:D87"/>
    <mergeCell ref="D125:D128"/>
    <mergeCell ref="D129:D132"/>
    <mergeCell ref="D88:D91"/>
    <mergeCell ref="C166:T166"/>
    <mergeCell ref="C167:T167"/>
    <mergeCell ref="C180:T180"/>
    <mergeCell ref="C181:T181"/>
    <mergeCell ref="D146:D149"/>
    <mergeCell ref="D158:D161"/>
    <mergeCell ref="D154:D157"/>
    <mergeCell ref="D176:D179"/>
    <mergeCell ref="D172:D175"/>
    <mergeCell ref="D150:D153"/>
    <mergeCell ref="D168:D169"/>
    <mergeCell ref="C81:T81"/>
    <mergeCell ref="C79:T79"/>
    <mergeCell ref="C80:T80"/>
    <mergeCell ref="D142:D145"/>
    <mergeCell ref="C165:T165"/>
    <mergeCell ref="D92:D95"/>
    <mergeCell ref="D108:D111"/>
    <mergeCell ref="D121:D124"/>
    <mergeCell ref="C115:T115"/>
    <mergeCell ref="C116:T116"/>
    <mergeCell ref="C117:T117"/>
    <mergeCell ref="C118:T118"/>
    <mergeCell ref="C119:T119"/>
    <mergeCell ref="C162:T162"/>
    <mergeCell ref="C163:T163"/>
    <mergeCell ref="C164:T164"/>
    <mergeCell ref="C48:T48"/>
    <mergeCell ref="C49:T49"/>
    <mergeCell ref="C50:T50"/>
    <mergeCell ref="C63:T63"/>
    <mergeCell ref="C64:T64"/>
    <mergeCell ref="C65:T65"/>
    <mergeCell ref="C78:T78"/>
    <mergeCell ref="C82:T82"/>
    <mergeCell ref="C83:T83"/>
    <mergeCell ref="C112:T112"/>
    <mergeCell ref="C113:T113"/>
    <mergeCell ref="C120:T120"/>
    <mergeCell ref="C114:T114"/>
    <mergeCell ref="C137:T137"/>
    <mergeCell ref="C140:T140"/>
    <mergeCell ref="C141:T141"/>
    <mergeCell ref="C138:T138"/>
    <mergeCell ref="C139:T139"/>
  </mergeCells>
  <phoneticPr fontId="1" type="noConversion"/>
  <printOptions horizontalCentered="1" gridLines="1"/>
  <pageMargins left="0.17" right="0.17" top="0.79" bottom="0.79" header="0.5" footer="0.5"/>
  <pageSetup paperSize="9" scale="70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2021-02-24T13:10:32Z</cp:lastPrinted>
  <dcterms:created xsi:type="dcterms:W3CDTF">2000-01-03T19:49:14Z</dcterms:created>
  <dcterms:modified xsi:type="dcterms:W3CDTF">2021-02-24T13:10:35Z</dcterms:modified>
</cp:coreProperties>
</file>