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38_1III2021 zm budzetu 2021\"/>
    </mc:Choice>
  </mc:AlternateContent>
  <xr:revisionPtr revIDLastSave="0" documentId="13_ncr:1_{D8057D03-7C53-49C8-BDE6-580FB12D6BD4}" xr6:coauthVersionLast="46" xr6:coauthVersionMax="46" xr10:uidLastSave="{00000000-0000-0000-0000-000000000000}"/>
  <bookViews>
    <workbookView xWindow="-120" yWindow="-120" windowWidth="29040" windowHeight="15840" tabRatio="614" xr2:uid="{00000000-000D-0000-FFFF-FFFF00000000}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WYDATKI!$A$1:$T$213</definedName>
    <definedName name="_xlnm.Print_Titles" localSheetId="0">WYDATKI!$6:$9</definedName>
  </definedNames>
  <calcPr calcId="191029"/>
</workbook>
</file>

<file path=xl/calcChain.xml><?xml version="1.0" encoding="utf-8"?>
<calcChain xmlns="http://schemas.openxmlformats.org/spreadsheetml/2006/main">
  <c r="J174" i="1" l="1"/>
  <c r="I174" i="1"/>
  <c r="I104" i="1" s="1"/>
  <c r="L174" i="1"/>
  <c r="L104" i="1" s="1"/>
  <c r="J200" i="1"/>
  <c r="J139" i="1"/>
  <c r="I138" i="1"/>
  <c r="I103" i="1" s="1"/>
  <c r="I211" i="1" s="1"/>
  <c r="L138" i="1"/>
  <c r="J108" i="1"/>
  <c r="J107" i="1"/>
  <c r="L107" i="1"/>
  <c r="J103" i="1" l="1"/>
  <c r="J104" i="1"/>
  <c r="L103" i="1"/>
  <c r="L74" i="1"/>
  <c r="L73" i="1"/>
  <c r="J63" i="1"/>
  <c r="L36" i="1"/>
  <c r="I36" i="1"/>
  <c r="J35" i="1"/>
  <c r="J36" i="1" s="1"/>
  <c r="H33" i="1"/>
  <c r="I16" i="1"/>
  <c r="H14" i="1"/>
  <c r="G14" i="1" s="1"/>
  <c r="F14" i="1" s="1"/>
  <c r="R13" i="1"/>
  <c r="Q13" i="1"/>
  <c r="M13" i="1"/>
  <c r="P10" i="1"/>
  <c r="P13" i="1" s="1"/>
  <c r="K213" i="1"/>
  <c r="T213" i="1"/>
  <c r="R213" i="1"/>
  <c r="Q213" i="1"/>
  <c r="O213" i="1"/>
  <c r="N213" i="1"/>
  <c r="M213" i="1"/>
  <c r="P210" i="1"/>
  <c r="P213" i="1" s="1"/>
  <c r="G74" i="1" l="1"/>
  <c r="F74" i="1" s="1"/>
  <c r="H35" i="1"/>
  <c r="G35" i="1" s="1"/>
  <c r="F35" i="1" s="1"/>
  <c r="G33" i="1"/>
  <c r="H36" i="1" l="1"/>
  <c r="G36" i="1"/>
  <c r="F33" i="1"/>
  <c r="F36" i="1" s="1"/>
  <c r="J12" i="1" l="1"/>
  <c r="I12" i="1"/>
  <c r="I212" i="1" s="1"/>
  <c r="I13" i="1" l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H90" i="1" l="1"/>
  <c r="H88" i="1"/>
  <c r="J69" i="1"/>
  <c r="H91" i="1" l="1"/>
  <c r="H174" i="1" l="1"/>
  <c r="J206" i="1"/>
  <c r="H143" i="1"/>
  <c r="G143" i="1" s="1"/>
  <c r="F143" i="1" s="1"/>
  <c r="H141" i="1"/>
  <c r="G141" i="1" s="1"/>
  <c r="F141" i="1" s="1"/>
  <c r="H112" i="1"/>
  <c r="G112" i="1" s="1"/>
  <c r="F112" i="1" s="1"/>
  <c r="H110" i="1"/>
  <c r="G110" i="1" s="1"/>
  <c r="F110" i="1" s="1"/>
  <c r="H199" i="1"/>
  <c r="J144" i="1"/>
  <c r="J113" i="1"/>
  <c r="J91" i="1"/>
  <c r="J86" i="1"/>
  <c r="J84" i="1"/>
  <c r="G90" i="1"/>
  <c r="F90" i="1" s="1"/>
  <c r="G88" i="1"/>
  <c r="F88" i="1" s="1"/>
  <c r="H204" i="1"/>
  <c r="G204" i="1" s="1"/>
  <c r="F204" i="1" s="1"/>
  <c r="H203" i="1"/>
  <c r="G203" i="1" s="1"/>
  <c r="L179" i="1"/>
  <c r="G178" i="1"/>
  <c r="F178" i="1" s="1"/>
  <c r="G176" i="1"/>
  <c r="F176" i="1" s="1"/>
  <c r="J48" i="1"/>
  <c r="H48" i="1" s="1"/>
  <c r="G48" i="1" s="1"/>
  <c r="J195" i="1"/>
  <c r="H194" i="1"/>
  <c r="G194" i="1" s="1"/>
  <c r="F194" i="1" s="1"/>
  <c r="H192" i="1"/>
  <c r="G192" i="1" s="1"/>
  <c r="I191" i="1"/>
  <c r="H190" i="1"/>
  <c r="G190" i="1" s="1"/>
  <c r="F190" i="1" s="1"/>
  <c r="H188" i="1"/>
  <c r="G188" i="1" s="1"/>
  <c r="I187" i="1"/>
  <c r="H186" i="1"/>
  <c r="G186" i="1" s="1"/>
  <c r="F186" i="1" s="1"/>
  <c r="H184" i="1"/>
  <c r="G184" i="1" s="1"/>
  <c r="F184" i="1" s="1"/>
  <c r="I183" i="1"/>
  <c r="H182" i="1"/>
  <c r="G182" i="1" s="1"/>
  <c r="F182" i="1" s="1"/>
  <c r="H180" i="1"/>
  <c r="G180" i="1" s="1"/>
  <c r="J164" i="1"/>
  <c r="H163" i="1"/>
  <c r="G163" i="1" s="1"/>
  <c r="F163" i="1" s="1"/>
  <c r="H161" i="1"/>
  <c r="G161" i="1" s="1"/>
  <c r="I160" i="1"/>
  <c r="H158" i="1"/>
  <c r="G158" i="1" s="1"/>
  <c r="F158" i="1" s="1"/>
  <c r="H157" i="1"/>
  <c r="G157" i="1" s="1"/>
  <c r="F157" i="1" s="1"/>
  <c r="I156" i="1"/>
  <c r="H154" i="1"/>
  <c r="G154" i="1" s="1"/>
  <c r="F154" i="1" s="1"/>
  <c r="H153" i="1"/>
  <c r="G153" i="1" s="1"/>
  <c r="F153" i="1" s="1"/>
  <c r="I152" i="1"/>
  <c r="H150" i="1"/>
  <c r="G150" i="1" s="1"/>
  <c r="F150" i="1" s="1"/>
  <c r="H149" i="1"/>
  <c r="G149" i="1" s="1"/>
  <c r="F149" i="1" s="1"/>
  <c r="L148" i="1"/>
  <c r="G146" i="1"/>
  <c r="F146" i="1" s="1"/>
  <c r="G145" i="1"/>
  <c r="J129" i="1"/>
  <c r="H127" i="1"/>
  <c r="G127" i="1" s="1"/>
  <c r="F127" i="1" s="1"/>
  <c r="H126" i="1"/>
  <c r="G126" i="1" s="1"/>
  <c r="F126" i="1" s="1"/>
  <c r="J125" i="1"/>
  <c r="H124" i="1"/>
  <c r="G124" i="1" s="1"/>
  <c r="F124" i="1" s="1"/>
  <c r="H122" i="1"/>
  <c r="G122" i="1" s="1"/>
  <c r="F122" i="1" s="1"/>
  <c r="J121" i="1"/>
  <c r="H119" i="1"/>
  <c r="G119" i="1" s="1"/>
  <c r="F119" i="1" s="1"/>
  <c r="H118" i="1"/>
  <c r="G118" i="1" s="1"/>
  <c r="F118" i="1" s="1"/>
  <c r="L117" i="1"/>
  <c r="G115" i="1"/>
  <c r="F115" i="1" s="1"/>
  <c r="G114" i="1"/>
  <c r="F114" i="1" s="1"/>
  <c r="J49" i="1"/>
  <c r="L84" i="1"/>
  <c r="L59" i="1"/>
  <c r="L211" i="1" s="1"/>
  <c r="L86" i="1"/>
  <c r="L60" i="1" s="1"/>
  <c r="L212" i="1" s="1"/>
  <c r="H52" i="1"/>
  <c r="G52" i="1" s="1"/>
  <c r="F52" i="1" s="1"/>
  <c r="L95" i="1"/>
  <c r="G94" i="1"/>
  <c r="F94" i="1" s="1"/>
  <c r="G92" i="1"/>
  <c r="L80" i="1"/>
  <c r="G78" i="1"/>
  <c r="F78" i="1" s="1"/>
  <c r="G77" i="1"/>
  <c r="H67" i="1"/>
  <c r="H66" i="1"/>
  <c r="G66" i="1" s="1"/>
  <c r="F66" i="1" s="1"/>
  <c r="J55" i="1"/>
  <c r="H53" i="1"/>
  <c r="G53" i="1" s="1"/>
  <c r="F53" i="1" s="1"/>
  <c r="J40" i="1"/>
  <c r="H39" i="1"/>
  <c r="G39" i="1" s="1"/>
  <c r="F39" i="1" s="1"/>
  <c r="H37" i="1"/>
  <c r="I29" i="1"/>
  <c r="H28" i="1"/>
  <c r="G28" i="1" s="1"/>
  <c r="F28" i="1" s="1"/>
  <c r="H26" i="1"/>
  <c r="G26" i="1" s="1"/>
  <c r="F26" i="1" s="1"/>
  <c r="I25" i="1"/>
  <c r="H24" i="1"/>
  <c r="G24" i="1" s="1"/>
  <c r="F24" i="1" s="1"/>
  <c r="H22" i="1"/>
  <c r="G22" i="1" s="1"/>
  <c r="I21" i="1"/>
  <c r="H20" i="1"/>
  <c r="G20" i="1" s="1"/>
  <c r="F20" i="1" s="1"/>
  <c r="H18" i="1"/>
  <c r="J59" i="1" l="1"/>
  <c r="H86" i="1"/>
  <c r="G86" i="1" s="1"/>
  <c r="F86" i="1" s="1"/>
  <c r="J60" i="1"/>
  <c r="J212" i="1" s="1"/>
  <c r="H49" i="1"/>
  <c r="G49" i="1" s="1"/>
  <c r="F49" i="1" s="1"/>
  <c r="J45" i="1"/>
  <c r="L140" i="1"/>
  <c r="L109" i="1"/>
  <c r="G174" i="1"/>
  <c r="F174" i="1" s="1"/>
  <c r="I175" i="1"/>
  <c r="F129" i="1"/>
  <c r="G129" i="1"/>
  <c r="L87" i="1"/>
  <c r="L175" i="1"/>
  <c r="I140" i="1"/>
  <c r="H29" i="1"/>
  <c r="I17" i="1"/>
  <c r="H108" i="1"/>
  <c r="G108" i="1" s="1"/>
  <c r="F108" i="1" s="1"/>
  <c r="H138" i="1"/>
  <c r="G138" i="1" s="1"/>
  <c r="F138" i="1" s="1"/>
  <c r="H139" i="1"/>
  <c r="G139" i="1" s="1"/>
  <c r="F139" i="1" s="1"/>
  <c r="G67" i="1"/>
  <c r="F67" i="1" s="1"/>
  <c r="F69" i="1" s="1"/>
  <c r="H69" i="1"/>
  <c r="F160" i="1"/>
  <c r="F179" i="1"/>
  <c r="H183" i="1"/>
  <c r="G187" i="1"/>
  <c r="H121" i="1"/>
  <c r="F29" i="1"/>
  <c r="H63" i="1"/>
  <c r="G63" i="1" s="1"/>
  <c r="F63" i="1" s="1"/>
  <c r="F117" i="1"/>
  <c r="G156" i="1"/>
  <c r="F91" i="1"/>
  <c r="H152" i="1"/>
  <c r="F152" i="1"/>
  <c r="H187" i="1"/>
  <c r="H172" i="1"/>
  <c r="G172" i="1" s="1"/>
  <c r="F172" i="1" s="1"/>
  <c r="G117" i="1"/>
  <c r="F192" i="1"/>
  <c r="F195" i="1" s="1"/>
  <c r="G195" i="1"/>
  <c r="H195" i="1"/>
  <c r="G191" i="1"/>
  <c r="F188" i="1"/>
  <c r="F191" i="1" s="1"/>
  <c r="H191" i="1"/>
  <c r="G179" i="1"/>
  <c r="H25" i="1"/>
  <c r="G55" i="1"/>
  <c r="G152" i="1"/>
  <c r="F145" i="1"/>
  <c r="F148" i="1" s="1"/>
  <c r="G148" i="1"/>
  <c r="F144" i="1"/>
  <c r="H137" i="1"/>
  <c r="G137" i="1" s="1"/>
  <c r="G95" i="1"/>
  <c r="F92" i="1"/>
  <c r="F95" i="1" s="1"/>
  <c r="L76" i="1"/>
  <c r="H16" i="1"/>
  <c r="H164" i="1"/>
  <c r="J87" i="1"/>
  <c r="H21" i="1"/>
  <c r="G164" i="1"/>
  <c r="G29" i="1"/>
  <c r="H40" i="1"/>
  <c r="H200" i="1"/>
  <c r="G200" i="1" s="1"/>
  <c r="F200" i="1" s="1"/>
  <c r="H160" i="1"/>
  <c r="H55" i="1"/>
  <c r="G25" i="1"/>
  <c r="F22" i="1"/>
  <c r="F25" i="1" s="1"/>
  <c r="G18" i="1"/>
  <c r="F161" i="1"/>
  <c r="F164" i="1" s="1"/>
  <c r="G91" i="1"/>
  <c r="G37" i="1"/>
  <c r="G40" i="1" s="1"/>
  <c r="J202" i="1"/>
  <c r="F203" i="1"/>
  <c r="F206" i="1" s="1"/>
  <c r="G206" i="1"/>
  <c r="H206" i="1"/>
  <c r="H156" i="1"/>
  <c r="F156" i="1"/>
  <c r="G144" i="1"/>
  <c r="J140" i="1"/>
  <c r="H129" i="1"/>
  <c r="G125" i="1"/>
  <c r="H125" i="1"/>
  <c r="H84" i="1"/>
  <c r="G73" i="1"/>
  <c r="F73" i="1" s="1"/>
  <c r="H62" i="1"/>
  <c r="H44" i="1"/>
  <c r="J109" i="1"/>
  <c r="H107" i="1"/>
  <c r="G107" i="1" s="1"/>
  <c r="F107" i="1" s="1"/>
  <c r="G160" i="1"/>
  <c r="F180" i="1"/>
  <c r="J51" i="1"/>
  <c r="J175" i="1"/>
  <c r="I109" i="1"/>
  <c r="H106" i="1"/>
  <c r="F121" i="1"/>
  <c r="G121" i="1"/>
  <c r="G80" i="1"/>
  <c r="F77" i="1"/>
  <c r="F80" i="1" s="1"/>
  <c r="K61" i="1"/>
  <c r="F187" i="1"/>
  <c r="F55" i="1"/>
  <c r="J65" i="1"/>
  <c r="J17" i="1"/>
  <c r="F48" i="1"/>
  <c r="F51" i="1" s="1"/>
  <c r="G51" i="1"/>
  <c r="H51" i="1"/>
  <c r="G199" i="1"/>
  <c r="F125" i="1"/>
  <c r="H113" i="1"/>
  <c r="H144" i="1"/>
  <c r="J211" i="1" l="1"/>
  <c r="H45" i="1"/>
  <c r="G45" i="1" s="1"/>
  <c r="F45" i="1" s="1"/>
  <c r="H87" i="1"/>
  <c r="G44" i="1"/>
  <c r="F44" i="1" s="1"/>
  <c r="F183" i="1"/>
  <c r="G183" i="1"/>
  <c r="F37" i="1"/>
  <c r="F40" i="1" s="1"/>
  <c r="H104" i="1"/>
  <c r="G104" i="1" s="1"/>
  <c r="F104" i="1" s="1"/>
  <c r="L47" i="1"/>
  <c r="G69" i="1"/>
  <c r="H202" i="1"/>
  <c r="H175" i="1"/>
  <c r="L61" i="1"/>
  <c r="H140" i="1"/>
  <c r="J105" i="1"/>
  <c r="H103" i="1"/>
  <c r="G103" i="1" s="1"/>
  <c r="H17" i="1"/>
  <c r="G84" i="1"/>
  <c r="G87" i="1" s="1"/>
  <c r="G16" i="1"/>
  <c r="F16" i="1" s="1"/>
  <c r="H60" i="1"/>
  <c r="G60" i="1" s="1"/>
  <c r="H12" i="1"/>
  <c r="G12" i="1" s="1"/>
  <c r="L13" i="1"/>
  <c r="F18" i="1"/>
  <c r="F21" i="1" s="1"/>
  <c r="G21" i="1"/>
  <c r="H102" i="1"/>
  <c r="F137" i="1"/>
  <c r="F140" i="1" s="1"/>
  <c r="G140" i="1"/>
  <c r="I105" i="1"/>
  <c r="G62" i="1"/>
  <c r="H65" i="1"/>
  <c r="J47" i="1"/>
  <c r="L105" i="1"/>
  <c r="H59" i="1"/>
  <c r="G59" i="1" s="1"/>
  <c r="F59" i="1" s="1"/>
  <c r="F76" i="1"/>
  <c r="G106" i="1"/>
  <c r="H109" i="1"/>
  <c r="G175" i="1"/>
  <c r="F175" i="1"/>
  <c r="G76" i="1"/>
  <c r="I61" i="1"/>
  <c r="J61" i="1"/>
  <c r="H58" i="1"/>
  <c r="H10" i="1"/>
  <c r="G10" i="1" s="1"/>
  <c r="J13" i="1"/>
  <c r="F113" i="1"/>
  <c r="G113" i="1"/>
  <c r="G202" i="1"/>
  <c r="F199" i="1"/>
  <c r="F202" i="1" s="1"/>
  <c r="H47" i="1" l="1"/>
  <c r="G47" i="1"/>
  <c r="F60" i="1"/>
  <c r="H105" i="1"/>
  <c r="F47" i="1"/>
  <c r="F10" i="1"/>
  <c r="F12" i="1"/>
  <c r="F103" i="1"/>
  <c r="F84" i="1"/>
  <c r="F87" i="1" s="1"/>
  <c r="F17" i="1"/>
  <c r="G17" i="1"/>
  <c r="H211" i="1"/>
  <c r="G211" i="1" s="1"/>
  <c r="G102" i="1"/>
  <c r="F102" i="1" s="1"/>
  <c r="F62" i="1"/>
  <c r="F65" i="1" s="1"/>
  <c r="G65" i="1"/>
  <c r="G109" i="1"/>
  <c r="F106" i="1"/>
  <c r="F109" i="1" s="1"/>
  <c r="L213" i="1"/>
  <c r="H212" i="1"/>
  <c r="G212" i="1" s="1"/>
  <c r="H13" i="1"/>
  <c r="G13" i="1"/>
  <c r="G58" i="1"/>
  <c r="H61" i="1"/>
  <c r="I213" i="1"/>
  <c r="H210" i="1"/>
  <c r="J213" i="1"/>
  <c r="F212" i="1" l="1"/>
  <c r="F105" i="1"/>
  <c r="G105" i="1"/>
  <c r="F58" i="1"/>
  <c r="F61" i="1" s="1"/>
  <c r="G61" i="1"/>
  <c r="G210" i="1"/>
  <c r="H213" i="1"/>
  <c r="F13" i="1"/>
  <c r="F211" i="1" l="1"/>
  <c r="G213" i="1"/>
  <c r="F210" i="1"/>
  <c r="F213" i="1" l="1"/>
</calcChain>
</file>

<file path=xl/sharedStrings.xml><?xml version="1.0" encoding="utf-8"?>
<sst xmlns="http://schemas.openxmlformats.org/spreadsheetml/2006/main" count="271" uniqueCount="81">
  <si>
    <t>Rezerwy ogólne i celowe</t>
  </si>
  <si>
    <t>Urzędy wojewódzkie</t>
  </si>
  <si>
    <t>RÓŻNE ROZLICZENIA</t>
  </si>
  <si>
    <t>ADMINISTRACJA PUBLICZNA</t>
  </si>
  <si>
    <t>POMOC SPOŁECZNA</t>
  </si>
  <si>
    <t>w tym:</t>
  </si>
  <si>
    <t>Dział</t>
  </si>
  <si>
    <t>Rozdział</t>
  </si>
  <si>
    <t>Urzędy gmin (miast i miast na prawach powiatu)</t>
  </si>
  <si>
    <t>Świadczenia rodzinne, świadczenie z funduszu alimentacyjnego oraz składki na ubezpieczenia emerytalne i rentowe z ubezpieczenia społecznego</t>
  </si>
  <si>
    <t>§</t>
  </si>
  <si>
    <t>Składki na ubezpieczenia społeczne</t>
  </si>
  <si>
    <t>Zakup materiałów i wyposażenia</t>
  </si>
  <si>
    <t>Zakup usług pozostałych</t>
  </si>
  <si>
    <t>Wynagrodzenia osobowe pracowników</t>
  </si>
  <si>
    <t>Szkolenia pracowników niebędących członkami korpusu służby cywilnej</t>
  </si>
  <si>
    <t xml:space="preserve">Rezerwy </t>
  </si>
  <si>
    <t>Świadczenia społeczne</t>
  </si>
  <si>
    <t>Składki na ubezpieczenie zdrowotne</t>
  </si>
  <si>
    <t>Zasiłki stałe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</si>
  <si>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</si>
  <si>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</si>
  <si>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</si>
  <si>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</si>
  <si>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</si>
  <si>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</si>
  <si>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</si>
  <si>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</si>
  <si>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</si>
  <si>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</si>
  <si>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</si>
  <si>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</si>
  <si>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</si>
  <si>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OGÓŁEM</t>
  </si>
  <si>
    <t xml:space="preserve">przed zmianą </t>
  </si>
  <si>
    <t xml:space="preserve">zmniejszenia </t>
  </si>
  <si>
    <t>zwiększenia</t>
  </si>
  <si>
    <t>po zmianach</t>
  </si>
  <si>
    <t>Zwrot dotacji oraz płatności, w tym wykorzystanych niezgodnie z przeznaczeniem lub wykorzystanych z naruszeniem procedur, o których mowa w art. 184 ustawy, pobranych nienależnie lub w nadmiernej wysokości</t>
  </si>
  <si>
    <t xml:space="preserve">Uzasadnienie zmian: </t>
  </si>
  <si>
    <t>świadczenia na rzecz osób fizycznych</t>
  </si>
  <si>
    <t xml:space="preserve">wyszcze -gólnienie </t>
  </si>
  <si>
    <t>Pozostałe odsetki</t>
  </si>
  <si>
    <t>wydatki jednostek budżetowych</t>
  </si>
  <si>
    <t>Wspieranie rodziny</t>
  </si>
  <si>
    <t>inwestycje i zakupy inwestycyjne</t>
  </si>
  <si>
    <t>Świadczenie wychowawcze</t>
  </si>
  <si>
    <t>RODZINA</t>
  </si>
  <si>
    <t>Składki na ubezpieczenie zdrowotne opłacane za osoby pobierające niektóre świadczenia z pomocy społecznej oraz za osoby uczestniczące w zajęciach w centrum integracji społecznej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</si>
  <si>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</si>
  <si>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</si>
  <si>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</si>
  <si>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Burmistrza Miasta Nowy Dwór Mazowiecki</t>
  </si>
  <si>
    <t>Składki na Fundusz Pracy oraz Fundusz Solidarnościowy</t>
  </si>
  <si>
    <t>Składki na ubezpieczenie zdrowotne opłacane za osoby pobierające niektóre świadczenia rodzinne oraz za osoby pobierające zasiłki dla opiekunów</t>
  </si>
  <si>
    <t>rozdysponowanie rezerwy ogólnej w wysokości 2.300,00 zł do dz. 750 rozdz. 75023 § 4300 (GK)</t>
  </si>
  <si>
    <t>zwiększenie środków do dyspozycji Urzędu Miejskiego - Wydział Finansowy, w związku ze zwiększeniem kwoty dotacji:</t>
  </si>
  <si>
    <t xml:space="preserve">w § 4300 zwiększenie o kwotę 2.300,00 zł - środki przeznaczone na opłaty za korzystanie z usługi transferu danych z systemu KSON do GUS (dotyczy danych gospodarki odpadami komunalnymi); </t>
  </si>
  <si>
    <t>1/ zwiększenie planu wydatków w związku z wpływem do budżetu miasta zwrotu dotacji:</t>
  </si>
  <si>
    <t>w § 2910  zwiększenie o kwotę 2.019,24 zł - wydatek z tytułu zwrotu nienależnie pobranych w latach ubiegłych zasiłków stałych. Środki do przekazania do budżetu Urzędu Wojewódzkiego</t>
  </si>
  <si>
    <t>1/ zwiększenie planu wydatków w związku z wpływem do budżetu miasta zwrotu dotacji oraz odsetek:</t>
  </si>
  <si>
    <t>zmniejszenie środków będących w dyspozycji Ośrodka Pomocy Społecznej w związku ze zmniejszeniem kwoty dotacji;</t>
  </si>
  <si>
    <t>zwiększenie środków do dyspozycji Ośrodka Pomocy Społecznej w związku ze zwiększeniem kwoty dotacji;</t>
  </si>
  <si>
    <t>2/ zwiększenie środków do dyspozycji Ośrodka Pomocy Społecznej w związku ze zwiększeniem kwoty dotacji;</t>
  </si>
  <si>
    <t>2/  zmniejszenie środków będących w dyspozycji Ośrodka Pomocy Społecznej w związku ze zmniejszeniem kwoty dotacji;</t>
  </si>
  <si>
    <t>Załącznik nr 2 do zarządzenia Nr 38/2021</t>
  </si>
  <si>
    <t>z dnia 1 marca 2021 r.</t>
  </si>
  <si>
    <r>
      <t>zgodnie z decyzją Wojewody Mazowieckiego Nr 12/2021 z dnia 22 lutego 2010 r. (pismo Mazowieckiego Urzędu Wojewódzkiego Nr WF-I.3112.12. 9.4. 2021 z dnia 22 lutego 2010 r.)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23.962,00 zł na realizację zadań zleconych wynikających z ustawy - Prawo o aktach stanu cywilnego, ustawy o ewidencji ludności oraz ustawy o dowodach osobistych (niedoszacowanie zadań zrealizowanych w 2020r. w wyniku rozliczenia dotacji celowych); zwiększenie planu wydatków na realizację zadań zleconych: § 4010 -20.318,00 zł, § 4110 -3.492,00 zł, § 4120 -152,00 zł;</t>
    </r>
  </si>
  <si>
    <r>
      <t>zwiększenie środków do dyspozycji Urzędu Miejskiego - Wydział Gospodarki Komunalnej;</t>
    </r>
    <r>
      <rPr>
        <b/>
        <i/>
        <sz val="9"/>
        <rFont val="Verdana"/>
        <family val="2"/>
        <charset val="238"/>
      </rPr>
      <t xml:space="preserve"> środki z rezerwy ogólnej</t>
    </r>
    <r>
      <rPr>
        <i/>
        <sz val="9"/>
        <rFont val="Verdana"/>
        <family val="2"/>
        <charset val="238"/>
      </rPr>
      <t xml:space="preserve">; </t>
    </r>
  </si>
  <si>
    <r>
      <t>zgodnie z decyzją Wojewody Mazowieckiego Nr 1/2021UB z dnia 3 lutego 2021r. (pismo Mazowieckiego Urzędu Wojewódzkiego Nr WF-I. 3112. 24.10. 2021 z dnia 19 lutego 2021r.)</t>
    </r>
    <r>
      <rPr>
        <b/>
        <i/>
        <sz val="9"/>
        <rFont val="Verdana"/>
        <family val="2"/>
        <charset val="238"/>
      </rPr>
      <t xml:space="preserve"> zmniejszenie planu dotacji celowej z budżetu państwa na realizację własnych zadań bieżących gmin</t>
    </r>
    <r>
      <rPr>
        <i/>
        <sz val="9"/>
        <rFont val="Verdana"/>
        <family val="2"/>
        <charset val="238"/>
      </rPr>
      <t xml:space="preserve"> o kwotę 1.000,00 zł  ze środków przeznaczonych na opłacenie składek na ubezpieczenie zdrowotne, o których mowa w ustawie o pomocy społecznej; zmniejszenie planu wydatków na realizację własnych zadań bieżących w § 4130;</t>
    </r>
  </si>
  <si>
    <r>
      <t xml:space="preserve">zgodnie z decyzją Wojewody Mazowieckiego Nr 1/2021UB z dnia 3 lutego 2021r. (pismo Mazowieckiego Urzędu Wojewódzkiego Nr WF-I. 3112. 24.10. 2021 z dnia 19 lutego 2021r.) </t>
    </r>
    <r>
      <rPr>
        <b/>
        <i/>
        <sz val="9"/>
        <rFont val="Verdana"/>
        <family val="2"/>
        <charset val="238"/>
      </rPr>
      <t>zmniejszenie planu dotacji celowej z budżetu państwa na realizację własnych zadań bieżących gmin</t>
    </r>
    <r>
      <rPr>
        <i/>
        <sz val="9"/>
        <rFont val="Verdana"/>
        <family val="2"/>
        <charset val="238"/>
      </rPr>
      <t xml:space="preserve"> o kwotę 5.000,00 zł  ze środków finansowych przeznaczonych na dofinansowanie wypłat zasiłków okresowych o których mowa w ustawie o pomocy społecznej; zmniejszenie planu wydatków na realizację własnych zadań bieżących w § 3110;</t>
    </r>
  </si>
  <si>
    <r>
      <t xml:space="preserve">zgodnie z decyzją Wojewody Mazowieckiego Nr 1/2021UB z dnia 3 lutego 2021r. (pismo Mazowieckiego Urzędu Wojewódzkiego Nr WF-I. 3112. 24.10. 2021 z dnia 19 lutego 2021r.) </t>
    </r>
    <r>
      <rPr>
        <b/>
        <i/>
        <sz val="9"/>
        <rFont val="Verdana"/>
        <family val="2"/>
        <charset val="238"/>
      </rPr>
      <t>zwiększenie planu dotacji celowej z budżetu państwa na realizację własnych zadań bieżących gmin</t>
    </r>
    <r>
      <rPr>
        <i/>
        <sz val="9"/>
        <rFont val="Verdana"/>
        <family val="2"/>
        <charset val="238"/>
      </rPr>
      <t xml:space="preserve"> o kwotę 46.000,00 zł przeznaczonej na dofinansowanie wypłat zasiłków stałych, o których mowa w ustawie o pomocy społecznej; zwiększenie planu wydatków na realizację własnych zadań bieżących w § 3110;</t>
    </r>
  </si>
  <si>
    <r>
      <t xml:space="preserve">zgodnie z decyzją Wojewody Mazowieckiego Nr 1/2021UB z dnia 3 lutego 2021r. (pismo Mazowieckiego Urzędu Wojewódzkiego Nr WF-I. 3112. 24.10. 2021 z dnia 19 lutego 2021r.)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</t>
    </r>
    <r>
      <rPr>
        <i/>
        <sz val="9"/>
        <rFont val="Verdana"/>
        <family val="2"/>
        <charset val="238"/>
      </rPr>
      <t>j o kwotę 171.000,00 zł ze środków finansowych przeznaczonych na zadania wynikające z ustawy o pomocy państwa w wychowywaniu dzieci; zmniejszenie planu wydatków na realizację zadań zleconych: § 3110 -169.558,00 zł, § 4210 -942,00 zł, § 4700 -500,00 zł;</t>
    </r>
  </si>
  <si>
    <r>
      <t xml:space="preserve">zgodnie z decyzją Wojewody Mazowieckiego Nr 1/2021UB z dnia 3 lutego 2021r. (pismo Mazowieckiego Urzędu Wojewódzkiego Nr WF-I. 3112. 24.10. 2021 z dnia 19 lutego 2021r.)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40.000,00 zł ze środków finansowych przeznaczonych na realizację świadczeń w 2021 r.; zmniejszenie planu wydatków na realizację zadań zleconych: w § 3110 - 38.835,00 zł, w § 4010 - 971,00 zł, w § 4110 - 170,00 zł, w § 4120 - 24,00 zł;</t>
    </r>
  </si>
  <si>
    <r>
      <t xml:space="preserve">zgodnie z decyzją Wojewody Mazowieckiego Nr 1/2021UB z dnia 3 lutego 2021r. (pismo Mazowieckiego Urzędu Wojewódzkiego Nr WF-I. 3112. 24.10. 2021 z dnia 19 lutego 2021r.)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9.000,00 zł z przeznaczeniem na realizację świadczeń "Dobry start"; zwiększenie planu wydatków na realizację zadań zleconych: § 3110 - 8.700,00 zł, § 4010 - 180,00 zł, § 4110 - 32,00 zł, § 4120 - 4,00 zł,  § 4210 - 84,00 zł;</t>
    </r>
  </si>
  <si>
    <r>
      <t xml:space="preserve">zgodnie z decyzją Wojewody Mazowieckiego Nr 1/2021UB z dnia 3 lutego 2021r. (pismo Mazowieckiego Urzędu Wojewódzkiego Nr WF-I. 3112. 24.10. 2021 z dnia 19 lutego 2021r.) 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2.000,00 zł ze środków finansowych przeznaczonych na opłacenie składki na ubezpieczenie zdrowotne za osoby pobierające niektóre świadczenia rodzinne oraz pobierające zasiłki dla opiekunów; zmniejszenie planu wydatków na realizację zadań zleconych w § 4130;</t>
    </r>
  </si>
  <si>
    <t xml:space="preserve">Zasiłki okresowe, celowe i pomoc w naturze oraz skła- dki na ubezpiecze-nia emerytalne i rentowe </t>
  </si>
  <si>
    <t>w § 2910 zwiększenie o kwotę 826,68 zł - wydatek z tytułu zwrotu nienależnie pobranych w latach ubiegłych świadczeń wychowawczych. Środki do przekazania do budżetu Urzędu Wojewódzkiego</t>
  </si>
  <si>
    <t>w § 4580 zwiększenie o kwotę 177,40 zł - wydatek z tytułu zwracanych odsetek od nienależnie pobranych w latach ubiegłych świadczeń wychowawczych. Środki do przekazania do budżetu Urzędu Wojewódzkiego</t>
  </si>
  <si>
    <t>w § 2910 zwiększenie o łączną kwotę 4.107,19 zł - wydatek z tytułu zwrotu nienależnie pobranych świadczeń w latach ubiegłych  (świadczenia rodzinne - 2.407,08 zł, Fundusz Alimentacyjny -1.700,11 zł). Środki do przekazania do budżetu Urzędu Wojewódzkiego</t>
  </si>
  <si>
    <t>w § 4580 zwiększenie o kwotę 689,34 zł - wydatek z tytułu zwracanych odsetek od nienależnie pobranych w latach ubiegłych świadczeń (świadczenia rodzinne oraz Fundusz Alimentacyjny). Środki do przekazania do budżetu Urzędu Wojewódzkiego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</si>
</sst>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i/>
      <sz val="9"/>
      <name val="Arial CE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9"/>
      <name val="Verdana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5" fillId="0" borderId="0" xfId="0" applyFont="1" applyFill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shrinkToFit="1"/>
    </xf>
    <xf numFmtId="4" fontId="8" fillId="3" borderId="6" xfId="0" applyNumberFormat="1" applyFont="1" applyFill="1" applyBorder="1" applyAlignment="1">
      <alignment horizontal="right" vertical="center" shrinkToFit="1"/>
    </xf>
    <xf numFmtId="4" fontId="8" fillId="3" borderId="7" xfId="0" applyNumberFormat="1" applyFont="1" applyFill="1" applyBorder="1" applyAlignment="1">
      <alignment horizontal="right" vertical="center" shrinkToFit="1"/>
    </xf>
    <xf numFmtId="4" fontId="8" fillId="3" borderId="8" xfId="0" applyNumberFormat="1" applyFont="1" applyFill="1" applyBorder="1" applyAlignment="1">
      <alignment horizontal="right" vertical="center" shrinkToFit="1"/>
    </xf>
    <xf numFmtId="4" fontId="8" fillId="3" borderId="11" xfId="0" applyNumberFormat="1" applyFont="1" applyFill="1" applyBorder="1" applyAlignment="1">
      <alignment horizontal="right" vertical="center" shrinkToFit="1"/>
    </xf>
    <xf numFmtId="4" fontId="8" fillId="3" borderId="5" xfId="0" applyNumberFormat="1" applyFont="1" applyFill="1" applyBorder="1" applyAlignment="1">
      <alignment horizontal="right" vertical="center" shrinkToFit="1"/>
    </xf>
    <xf numFmtId="0" fontId="8" fillId="3" borderId="12" xfId="0" applyFont="1" applyFill="1" applyBorder="1" applyAlignment="1">
      <alignment horizontal="center" vertical="center" shrinkToFit="1"/>
    </xf>
    <xf numFmtId="4" fontId="9" fillId="3" borderId="13" xfId="0" applyNumberFormat="1" applyFont="1" applyFill="1" applyBorder="1" applyAlignment="1">
      <alignment horizontal="right" vertical="center" shrinkToFit="1"/>
    </xf>
    <xf numFmtId="4" fontId="9" fillId="3" borderId="14" xfId="0" applyNumberFormat="1" applyFont="1" applyFill="1" applyBorder="1" applyAlignment="1">
      <alignment horizontal="right" vertical="center" shrinkToFit="1"/>
    </xf>
    <xf numFmtId="4" fontId="9" fillId="3" borderId="15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0" fontId="9" fillId="2" borderId="5" xfId="0" applyFont="1" applyFill="1" applyBorder="1" applyAlignment="1">
      <alignment horizontal="center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0" fontId="8" fillId="0" borderId="12" xfId="0" applyFont="1" applyFill="1" applyBorder="1" applyAlignment="1">
      <alignment horizontal="center" vertical="center" shrinkToFit="1"/>
    </xf>
    <xf numFmtId="4" fontId="9" fillId="0" borderId="13" xfId="0" applyNumberFormat="1" applyFont="1" applyFill="1" applyBorder="1" applyAlignment="1">
      <alignment horizontal="right" vertical="center" shrinkToFit="1"/>
    </xf>
    <xf numFmtId="4" fontId="9" fillId="0" borderId="14" xfId="0" applyNumberFormat="1" applyFont="1" applyFill="1" applyBorder="1" applyAlignment="1">
      <alignment horizontal="right" vertical="center" shrinkToFit="1"/>
    </xf>
    <xf numFmtId="4" fontId="9" fillId="0" borderId="15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4" fontId="9" fillId="3" borderId="8" xfId="0" applyNumberFormat="1" applyFont="1" applyFill="1" applyBorder="1" applyAlignment="1">
      <alignment horizontal="right" vertical="center" shrinkToFit="1"/>
    </xf>
    <xf numFmtId="4" fontId="9" fillId="3" borderId="9" xfId="0" applyNumberFormat="1" applyFont="1" applyFill="1" applyBorder="1" applyAlignment="1">
      <alignment horizontal="right" vertical="center" shrinkToFit="1"/>
    </xf>
    <xf numFmtId="4" fontId="9" fillId="3" borderId="5" xfId="0" applyNumberFormat="1" applyFont="1" applyFill="1" applyBorder="1" applyAlignment="1">
      <alignment horizontal="right" vertical="center" shrinkToFit="1"/>
    </xf>
    <xf numFmtId="4" fontId="9" fillId="3" borderId="10" xfId="0" applyNumberFormat="1" applyFont="1" applyFill="1" applyBorder="1" applyAlignment="1">
      <alignment horizontal="right" vertical="center" shrinkToFit="1"/>
    </xf>
    <xf numFmtId="4" fontId="9" fillId="0" borderId="8" xfId="0" applyNumberFormat="1" applyFont="1" applyFill="1" applyBorder="1" applyAlignment="1">
      <alignment horizontal="right" vertical="center" shrinkToFit="1"/>
    </xf>
    <xf numFmtId="4" fontId="9" fillId="0" borderId="9" xfId="0" applyNumberFormat="1" applyFont="1" applyFill="1" applyBorder="1" applyAlignment="1">
      <alignment horizontal="right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4" fontId="9" fillId="0" borderId="11" xfId="0" applyNumberFormat="1" applyFont="1" applyFill="1" applyBorder="1" applyAlignment="1">
      <alignment horizontal="right" vertical="center" shrinkToFit="1"/>
    </xf>
    <xf numFmtId="4" fontId="9" fillId="3" borderId="7" xfId="0" applyNumberFormat="1" applyFont="1" applyFill="1" applyBorder="1" applyAlignment="1">
      <alignment horizontal="right" vertical="center" shrinkToFit="1"/>
    </xf>
    <xf numFmtId="4" fontId="9" fillId="0" borderId="7" xfId="0" applyNumberFormat="1" applyFont="1" applyFill="1" applyBorder="1" applyAlignment="1">
      <alignment horizontal="right" vertical="center" shrinkToFit="1"/>
    </xf>
    <xf numFmtId="4" fontId="8" fillId="0" borderId="9" xfId="0" applyNumberFormat="1" applyFont="1" applyFill="1" applyBorder="1" applyAlignment="1">
      <alignment horizontal="right" vertical="center" shrinkToFit="1"/>
    </xf>
    <xf numFmtId="4" fontId="9" fillId="0" borderId="12" xfId="0" applyNumberFormat="1" applyFont="1" applyFill="1" applyBorder="1" applyAlignment="1">
      <alignment horizontal="right" vertical="center" shrinkToFit="1"/>
    </xf>
    <xf numFmtId="0" fontId="8" fillId="2" borderId="12" xfId="0" applyFont="1" applyFill="1" applyBorder="1" applyAlignment="1">
      <alignment horizontal="center" vertical="center" shrinkToFit="1"/>
    </xf>
    <xf numFmtId="4" fontId="8" fillId="3" borderId="9" xfId="0" applyNumberFormat="1" applyFont="1" applyFill="1" applyBorder="1" applyAlignment="1">
      <alignment horizontal="right" vertical="center" shrinkToFit="1"/>
    </xf>
    <xf numFmtId="4" fontId="8" fillId="3" borderId="11" xfId="0" applyNumberFormat="1" applyFont="1" applyFill="1" applyBorder="1" applyAlignment="1">
      <alignment vertical="center" shrinkToFit="1"/>
    </xf>
    <xf numFmtId="0" fontId="13" fillId="0" borderId="0" xfId="0" applyFont="1" applyFill="1"/>
    <xf numFmtId="0" fontId="10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left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left" vertical="center" shrinkToFit="1"/>
    </xf>
    <xf numFmtId="0" fontId="10" fillId="3" borderId="16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4" fontId="9" fillId="3" borderId="12" xfId="0" applyNumberFormat="1" applyFont="1" applyFill="1" applyBorder="1" applyAlignment="1">
      <alignment horizontal="right" vertical="center" shrinkToFit="1"/>
    </xf>
    <xf numFmtId="4" fontId="9" fillId="0" borderId="10" xfId="0" applyNumberFormat="1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4" fontId="8" fillId="5" borderId="7" xfId="0" applyNumberFormat="1" applyFont="1" applyFill="1" applyBorder="1" applyAlignment="1">
      <alignment horizontal="right" vertical="center" shrinkToFit="1"/>
    </xf>
    <xf numFmtId="4" fontId="8" fillId="5" borderId="11" xfId="0" applyNumberFormat="1" applyFont="1" applyFill="1" applyBorder="1" applyAlignment="1">
      <alignment horizontal="right" vertical="center" shrinkToFit="1"/>
    </xf>
    <xf numFmtId="4" fontId="9" fillId="5" borderId="14" xfId="0" applyNumberFormat="1" applyFont="1" applyFill="1" applyBorder="1" applyAlignment="1">
      <alignment horizontal="right" vertical="center" shrinkToFit="1"/>
    </xf>
    <xf numFmtId="0" fontId="15" fillId="0" borderId="0" xfId="0" applyFont="1" applyBorder="1"/>
    <xf numFmtId="0" fontId="10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1" fillId="2" borderId="0" xfId="0" applyFont="1" applyFill="1" applyBorder="1"/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4" fontId="7" fillId="0" borderId="0" xfId="0" applyNumberFormat="1" applyFont="1" applyAlignment="1">
      <alignment vertical="center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8" fillId="0" borderId="0" xfId="0" applyFont="1"/>
    <xf numFmtId="4" fontId="9" fillId="0" borderId="5" xfId="0" applyNumberFormat="1" applyFont="1" applyFill="1" applyBorder="1" applyAlignment="1">
      <alignment horizontal="right" vertical="center" shrinkToFit="1"/>
    </xf>
    <xf numFmtId="0" fontId="11" fillId="2" borderId="0" xfId="0" applyFont="1" applyFill="1" applyBorder="1" applyAlignment="1">
      <alignment vertical="center"/>
    </xf>
    <xf numFmtId="4" fontId="9" fillId="3" borderId="16" xfId="0" applyNumberFormat="1" applyFont="1" applyFill="1" applyBorder="1" applyAlignment="1">
      <alignment horizontal="right" vertical="center" shrinkToFit="1"/>
    </xf>
    <xf numFmtId="4" fontId="17" fillId="3" borderId="7" xfId="0" applyNumberFormat="1" applyFont="1" applyFill="1" applyBorder="1" applyAlignment="1">
      <alignment vertical="center" shrinkToFit="1"/>
    </xf>
    <xf numFmtId="4" fontId="9" fillId="3" borderId="8" xfId="0" applyNumberFormat="1" applyFont="1" applyFill="1" applyBorder="1" applyAlignment="1">
      <alignment vertical="center" shrinkToFit="1"/>
    </xf>
    <xf numFmtId="4" fontId="9" fillId="3" borderId="16" xfId="0" applyNumberFormat="1" applyFont="1" applyFill="1" applyBorder="1" applyAlignment="1">
      <alignment vertical="center" shrinkToFit="1"/>
    </xf>
    <xf numFmtId="4" fontId="8" fillId="3" borderId="5" xfId="0" applyNumberFormat="1" applyFont="1" applyFill="1" applyBorder="1" applyAlignment="1">
      <alignment vertical="center" shrinkToFit="1"/>
    </xf>
    <xf numFmtId="4" fontId="8" fillId="3" borderId="6" xfId="0" applyNumberFormat="1" applyFont="1" applyFill="1" applyBorder="1" applyAlignment="1">
      <alignment vertical="center" shrinkToFit="1"/>
    </xf>
    <xf numFmtId="4" fontId="8" fillId="3" borderId="10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Border="1" applyAlignment="1">
      <alignment horizontal="right" vertical="center" shrinkToFit="1"/>
    </xf>
    <xf numFmtId="4" fontId="8" fillId="0" borderId="7" xfId="0" applyNumberFormat="1" applyFont="1" applyBorder="1" applyAlignment="1">
      <alignment horizontal="right" vertical="center" shrinkToFit="1"/>
    </xf>
    <xf numFmtId="4" fontId="8" fillId="0" borderId="8" xfId="0" applyNumberFormat="1" applyFont="1" applyBorder="1" applyAlignment="1">
      <alignment horizontal="right" vertical="center" shrinkToFit="1"/>
    </xf>
    <xf numFmtId="0" fontId="10" fillId="0" borderId="6" xfId="0" applyFont="1" applyBorder="1" applyAlignment="1">
      <alignment horizontal="left" vertical="center" shrinkToFit="1"/>
    </xf>
    <xf numFmtId="4" fontId="8" fillId="0" borderId="6" xfId="0" applyNumberFormat="1" applyFont="1" applyBorder="1" applyAlignment="1">
      <alignment horizontal="right" vertical="center" shrinkToFit="1"/>
    </xf>
    <xf numFmtId="4" fontId="8" fillId="0" borderId="11" xfId="0" applyNumberFormat="1" applyFont="1" applyBorder="1" applyAlignment="1">
      <alignment horizontal="right" vertical="center" shrinkToFit="1"/>
    </xf>
    <xf numFmtId="4" fontId="8" fillId="0" borderId="5" xfId="0" applyNumberFormat="1" applyFont="1" applyBorder="1" applyAlignment="1">
      <alignment horizontal="right" vertical="center" shrinkToFit="1"/>
    </xf>
    <xf numFmtId="4" fontId="9" fillId="0" borderId="8" xfId="0" applyNumberFormat="1" applyFont="1" applyBorder="1" applyAlignment="1">
      <alignment horizontal="right" vertical="center" shrinkToFit="1"/>
    </xf>
    <xf numFmtId="4" fontId="9" fillId="0" borderId="9" xfId="0" applyNumberFormat="1" applyFont="1" applyBorder="1" applyAlignment="1">
      <alignment horizontal="right" vertical="center" shrinkToFit="1"/>
    </xf>
    <xf numFmtId="4" fontId="8" fillId="0" borderId="10" xfId="0" applyNumberFormat="1" applyFont="1" applyBorder="1" applyAlignment="1">
      <alignment horizontal="righ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left" vertical="center" shrinkToFit="1"/>
    </xf>
    <xf numFmtId="4" fontId="9" fillId="0" borderId="13" xfId="0" applyNumberFormat="1" applyFont="1" applyBorder="1" applyAlignment="1">
      <alignment horizontal="right" vertical="center" shrinkToFit="1"/>
    </xf>
    <xf numFmtId="4" fontId="9" fillId="0" borderId="14" xfId="0" applyNumberFormat="1" applyFont="1" applyBorder="1" applyAlignment="1">
      <alignment horizontal="right" vertical="center" shrinkToFit="1"/>
    </xf>
    <xf numFmtId="4" fontId="9" fillId="0" borderId="12" xfId="0" applyNumberFormat="1" applyFont="1" applyBorder="1" applyAlignment="1">
      <alignment horizontal="right" vertical="center" shrinkToFit="1"/>
    </xf>
    <xf numFmtId="4" fontId="9" fillId="0" borderId="15" xfId="0" applyNumberFormat="1" applyFont="1" applyBorder="1" applyAlignment="1">
      <alignment horizontal="right" vertical="center" shrinkToFit="1"/>
    </xf>
    <xf numFmtId="3" fontId="11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center" shrinkToFit="1"/>
    </xf>
    <xf numFmtId="3" fontId="19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/>
    </xf>
    <xf numFmtId="3" fontId="19" fillId="2" borderId="0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4" fontId="23" fillId="2" borderId="0" xfId="0" applyNumberFormat="1" applyFont="1" applyFill="1" applyAlignment="1">
      <alignment horizontal="center" shrinkToFit="1"/>
    </xf>
    <xf numFmtId="4" fontId="23" fillId="2" borderId="0" xfId="0" applyNumberFormat="1" applyFont="1" applyFill="1" applyBorder="1" applyAlignment="1">
      <alignment horizontal="left" vertical="top" shrinkToFit="1"/>
    </xf>
    <xf numFmtId="4" fontId="24" fillId="0" borderId="0" xfId="0" applyNumberFormat="1" applyFont="1" applyBorder="1" applyAlignment="1">
      <alignment horizontal="justify" shrinkToFit="1"/>
    </xf>
    <xf numFmtId="4" fontId="24" fillId="0" borderId="0" xfId="0" applyNumberFormat="1" applyFont="1" applyBorder="1" applyAlignment="1">
      <alignment horizontal="right" shrinkToFit="1"/>
    </xf>
    <xf numFmtId="4" fontId="24" fillId="0" borderId="0" xfId="0" applyNumberFormat="1" applyFont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0" fontId="23" fillId="2" borderId="0" xfId="0" applyFont="1" applyFill="1" applyAlignment="1">
      <alignment horizontal="center" shrinkToFit="1"/>
    </xf>
    <xf numFmtId="0" fontId="23" fillId="2" borderId="0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justify" shrinkToFit="1"/>
    </xf>
    <xf numFmtId="4" fontId="24" fillId="0" borderId="0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12" fillId="0" borderId="6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horizontal="left" vertical="center" wrapText="1" shrinkToFit="1"/>
    </xf>
    <xf numFmtId="0" fontId="12" fillId="0" borderId="19" xfId="0" applyFont="1" applyFill="1" applyBorder="1" applyAlignment="1">
      <alignment horizontal="left" vertical="center" wrapText="1" shrinkToFit="1"/>
    </xf>
    <xf numFmtId="0" fontId="12" fillId="0" borderId="13" xfId="0" applyFont="1" applyFill="1" applyBorder="1" applyAlignment="1">
      <alignment horizontal="left" vertical="center" wrapText="1" shrinkToFit="1"/>
    </xf>
    <xf numFmtId="0" fontId="12" fillId="0" borderId="22" xfId="0" applyFont="1" applyFill="1" applyBorder="1" applyAlignment="1">
      <alignment horizontal="left" vertical="center" wrapText="1" shrinkToFit="1"/>
    </xf>
    <xf numFmtId="0" fontId="12" fillId="0" borderId="20" xfId="0" applyFont="1" applyFill="1" applyBorder="1" applyAlignment="1">
      <alignment horizontal="left" vertical="center" wrapText="1" shrinkToFit="1"/>
    </xf>
    <xf numFmtId="0" fontId="12" fillId="0" borderId="16" xfId="0" applyFont="1" applyFill="1" applyBorder="1" applyAlignment="1">
      <alignment horizontal="left" vertical="center" wrapText="1" shrinkToFit="1"/>
    </xf>
    <xf numFmtId="0" fontId="12" fillId="0" borderId="27" xfId="0" applyFont="1" applyFill="1" applyBorder="1" applyAlignment="1">
      <alignment horizontal="left" vertical="center" wrapText="1" shrinkToFit="1"/>
    </xf>
    <xf numFmtId="0" fontId="12" fillId="0" borderId="18" xfId="0" applyFont="1" applyFill="1" applyBorder="1" applyAlignment="1">
      <alignment horizontal="left" vertical="center" wrapText="1" shrinkToFit="1"/>
    </xf>
    <xf numFmtId="0" fontId="8" fillId="4" borderId="8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justify" vertical="center"/>
    </xf>
    <xf numFmtId="0" fontId="10" fillId="5" borderId="23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45" shrinkToFit="1"/>
    </xf>
    <xf numFmtId="0" fontId="14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 shrinkToFit="1"/>
    </xf>
    <xf numFmtId="0" fontId="21" fillId="0" borderId="12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justify" vertical="center" shrinkToFit="1"/>
    </xf>
    <xf numFmtId="0" fontId="10" fillId="2" borderId="5" xfId="0" applyFont="1" applyFill="1" applyBorder="1" applyAlignment="1">
      <alignment horizontal="justify" vertical="center" shrinkToFit="1"/>
    </xf>
    <xf numFmtId="0" fontId="10" fillId="2" borderId="12" xfId="0" applyFont="1" applyFill="1" applyBorder="1" applyAlignment="1">
      <alignment horizontal="justify" vertical="center" shrinkToFit="1"/>
    </xf>
    <xf numFmtId="0" fontId="9" fillId="3" borderId="12" xfId="0" applyFont="1" applyFill="1" applyBorder="1" applyAlignment="1">
      <alignment horizontal="lef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6" fillId="4" borderId="12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left" vertical="top" wrapText="1"/>
    </xf>
    <xf numFmtId="0" fontId="25" fillId="4" borderId="5" xfId="0" applyFont="1" applyFill="1" applyBorder="1" applyAlignment="1">
      <alignment horizontal="left" vertical="top" wrapText="1"/>
    </xf>
    <xf numFmtId="0" fontId="25" fillId="4" borderId="12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1-4719-B7AD-50893AB0C6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4048"/>
        <c:axId val="171664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1-4719-B7AD-50893AB0C6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65224"/>
        <c:axId val="223961656"/>
      </c:lineChart>
      <c:catAx>
        <c:axId val="17166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64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048"/>
        <c:crosses val="autoZero"/>
        <c:crossBetween val="between"/>
      </c:valAx>
      <c:catAx>
        <c:axId val="17166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656"/>
        <c:crosses val="autoZero"/>
        <c:auto val="0"/>
        <c:lblAlgn val="ctr"/>
        <c:lblOffset val="100"/>
        <c:noMultiLvlLbl val="0"/>
      </c:catAx>
      <c:valAx>
        <c:axId val="223961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6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9-42CD-8187-D21B4F4E5F4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472"/>
        <c:axId val="224497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9-42CD-8187-D21B4F4E5F4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3160"/>
        <c:axId val="224494728"/>
      </c:lineChart>
      <c:catAx>
        <c:axId val="22449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49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472"/>
        <c:crosses val="autoZero"/>
        <c:crossBetween val="between"/>
      </c:valAx>
      <c:catAx>
        <c:axId val="22449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4728"/>
        <c:crosses val="autoZero"/>
        <c:auto val="0"/>
        <c:lblAlgn val="ctr"/>
        <c:lblOffset val="100"/>
        <c:noMultiLvlLbl val="0"/>
      </c:catAx>
      <c:valAx>
        <c:axId val="224494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F6-49AB-B0EF-0ADD4832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5904"/>
        <c:axId val="224495120"/>
      </c:barChart>
      <c:catAx>
        <c:axId val="22449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49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C8-4F2A-9163-BA9E7C5C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3552"/>
        <c:axId val="224496296"/>
      </c:barChart>
      <c:catAx>
        <c:axId val="22449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6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818-91DC-F13DE92D568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7976"/>
        <c:axId val="224638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6-4818-91DC-F13DE92D568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9152"/>
        <c:axId val="224638368"/>
      </c:lineChart>
      <c:catAx>
        <c:axId val="22463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8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63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7976"/>
        <c:crosses val="autoZero"/>
        <c:crossBetween val="between"/>
      </c:valAx>
      <c:catAx>
        <c:axId val="22463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8368"/>
        <c:crosses val="autoZero"/>
        <c:auto val="0"/>
        <c:lblAlgn val="ctr"/>
        <c:lblOffset val="100"/>
        <c:noMultiLvlLbl val="0"/>
      </c:catAx>
      <c:valAx>
        <c:axId val="22463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97-4FCD-AEEC-8C090791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840"/>
        <c:axId val="224636800"/>
      </c:barChart>
      <c:catAx>
        <c:axId val="22463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63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26-4F48-9F30-7671BBBE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3272"/>
        <c:axId val="224635232"/>
      </c:barChart>
      <c:catAx>
        <c:axId val="22463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5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5-4588-8DE7-8C6767B442D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6016"/>
        <c:axId val="224636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5-4588-8DE7-8C6767B442D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3664"/>
        <c:axId val="224639544"/>
      </c:lineChart>
      <c:catAx>
        <c:axId val="22463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016"/>
        <c:crosses val="autoZero"/>
        <c:crossBetween val="between"/>
      </c:valAx>
      <c:catAx>
        <c:axId val="22463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9544"/>
        <c:crosses val="autoZero"/>
        <c:auto val="0"/>
        <c:lblAlgn val="ctr"/>
        <c:lblOffset val="100"/>
        <c:noMultiLvlLbl val="0"/>
      </c:catAx>
      <c:valAx>
        <c:axId val="22463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8D-4930-B0F1-E84EF046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056"/>
        <c:axId val="224634448"/>
      </c:barChart>
      <c:catAx>
        <c:axId val="22463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40-4CB1-81F0-1A11A6EA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3656"/>
        <c:axId val="224804048"/>
      </c:barChart>
      <c:catAx>
        <c:axId val="224803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804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7-4E88-AD94-9299FE53F81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0912"/>
        <c:axId val="224802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7-4E88-AD94-9299FE53F81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1304"/>
        <c:axId val="224804440"/>
      </c:lineChart>
      <c:catAx>
        <c:axId val="22480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0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802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0912"/>
        <c:crosses val="autoZero"/>
        <c:crossBetween val="between"/>
      </c:valAx>
      <c:catAx>
        <c:axId val="224801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804440"/>
        <c:crosses val="autoZero"/>
        <c:auto val="0"/>
        <c:lblAlgn val="ctr"/>
        <c:lblOffset val="100"/>
        <c:noMultiLvlLbl val="0"/>
      </c:catAx>
      <c:valAx>
        <c:axId val="224804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80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6E-4626-A4F2-03BEFE79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776"/>
        <c:axId val="223958520"/>
      </c:barChart>
      <c:catAx>
        <c:axId val="223955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D2-4F03-9ED0-92CE1735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2872"/>
        <c:axId val="224803264"/>
      </c:barChart>
      <c:catAx>
        <c:axId val="22480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80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55-45F7-B405-ACF30F7E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4720"/>
        <c:axId val="225024328"/>
      </c:barChart>
      <c:catAx>
        <c:axId val="22502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02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2-467D-9B35-761026D0AF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3152"/>
        <c:axId val="225022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2-467D-9B35-761026D0AF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5112"/>
        <c:axId val="225025504"/>
      </c:lineChart>
      <c:catAx>
        <c:axId val="22502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02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3152"/>
        <c:crosses val="autoZero"/>
        <c:crossBetween val="between"/>
      </c:valAx>
      <c:catAx>
        <c:axId val="225025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5025504"/>
        <c:crosses val="autoZero"/>
        <c:auto val="0"/>
        <c:lblAlgn val="ctr"/>
        <c:lblOffset val="100"/>
        <c:noMultiLvlLbl val="0"/>
      </c:catAx>
      <c:valAx>
        <c:axId val="22502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02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B1-4AAA-A42B-DC7E2B6A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2368"/>
        <c:axId val="225237912"/>
      </c:barChart>
      <c:catAx>
        <c:axId val="22502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90-4484-8429-1350A33E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736"/>
        <c:axId val="225233208"/>
      </c:barChart>
      <c:catAx>
        <c:axId val="22523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F-4AC3-8E81-35A2E2DB55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4776"/>
        <c:axId val="225235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F-4AC3-8E81-35A2E2DB55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2816"/>
        <c:axId val="225230856"/>
      </c:lineChart>
      <c:catAx>
        <c:axId val="22523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776"/>
        <c:crosses val="autoZero"/>
        <c:crossBetween val="between"/>
      </c:valAx>
      <c:catAx>
        <c:axId val="22523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0856"/>
        <c:crosses val="autoZero"/>
        <c:auto val="0"/>
        <c:lblAlgn val="ctr"/>
        <c:lblOffset val="100"/>
        <c:noMultiLvlLbl val="0"/>
      </c:catAx>
      <c:valAx>
        <c:axId val="22523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0-45FD-A98C-4AC67E29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7128"/>
        <c:axId val="225235952"/>
      </c:barChart>
      <c:catAx>
        <c:axId val="22523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DF-4AF7-B665-075D7A40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344"/>
        <c:axId val="225233600"/>
      </c:barChart>
      <c:catAx>
        <c:axId val="225236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4-4BAE-AF21-6B86431D4E4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3992"/>
        <c:axId val="225234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4-4BAE-AF21-6B86431D4E4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1640"/>
        <c:axId val="225232424"/>
      </c:lineChart>
      <c:catAx>
        <c:axId val="22523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992"/>
        <c:crosses val="autoZero"/>
        <c:crossBetween val="between"/>
      </c:valAx>
      <c:catAx>
        <c:axId val="225231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2424"/>
        <c:crosses val="autoZero"/>
        <c:auto val="0"/>
        <c:lblAlgn val="ctr"/>
        <c:lblOffset val="100"/>
        <c:noMultiLvlLbl val="0"/>
      </c:catAx>
      <c:valAx>
        <c:axId val="225232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1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FA-4B81-AECE-4096B91C1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2728"/>
        <c:axId val="225639984"/>
      </c:barChart>
      <c:catAx>
        <c:axId val="225642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63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C7-43D7-BE64-033EC22F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384"/>
        <c:axId val="223960480"/>
      </c:barChart>
      <c:catAx>
        <c:axId val="22395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96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96-470A-A137-6C8FB34C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0376"/>
        <c:axId val="225641552"/>
      </c:barChart>
      <c:catAx>
        <c:axId val="22564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2-4E1B-91A9-B057004310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024"/>
        <c:axId val="225643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2-4E1B-91A9-B057004310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6848"/>
        <c:axId val="225641160"/>
      </c:lineChart>
      <c:catAx>
        <c:axId val="22563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3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024"/>
        <c:crosses val="autoZero"/>
        <c:crossBetween val="between"/>
      </c:valAx>
      <c:catAx>
        <c:axId val="22563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641160"/>
        <c:crosses val="autoZero"/>
        <c:auto val="0"/>
        <c:lblAlgn val="ctr"/>
        <c:lblOffset val="100"/>
        <c:noMultiLvlLbl val="0"/>
      </c:catAx>
      <c:valAx>
        <c:axId val="225641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63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0B-4FF2-9BF0-C4AEDD6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9592"/>
        <c:axId val="225641944"/>
      </c:barChart>
      <c:catAx>
        <c:axId val="22563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0D-45F1-8361-C8BFF44D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808"/>
        <c:axId val="225642336"/>
      </c:barChart>
      <c:catAx>
        <c:axId val="225638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5642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6-4650-8200-E52C6F7308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7632"/>
        <c:axId val="225639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6-4650-8200-E52C6F7308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3608"/>
        <c:axId val="225947728"/>
      </c:lineChart>
      <c:catAx>
        <c:axId val="22563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63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7632"/>
        <c:crosses val="autoZero"/>
        <c:crossBetween val="between"/>
      </c:valAx>
      <c:catAx>
        <c:axId val="2259536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7728"/>
        <c:crosses val="autoZero"/>
        <c:auto val="0"/>
        <c:lblAlgn val="ctr"/>
        <c:lblOffset val="100"/>
        <c:noMultiLvlLbl val="0"/>
      </c:catAx>
      <c:valAx>
        <c:axId val="225947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8E8-4EDF-8E7E-EE44339CB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904"/>
        <c:axId val="225954784"/>
      </c:barChart>
      <c:catAx>
        <c:axId val="22594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954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03-4BD3-B6F1-7CEADC70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120"/>
        <c:axId val="225954000"/>
      </c:barChart>
      <c:catAx>
        <c:axId val="22594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D98-AC1D-387DD4D6612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0080"/>
        <c:axId val="225954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6-4D98-AC1D-387DD4D6612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1256"/>
        <c:axId val="225951648"/>
      </c:lineChart>
      <c:catAx>
        <c:axId val="22595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0080"/>
        <c:crosses val="autoZero"/>
        <c:crossBetween val="between"/>
      </c:valAx>
      <c:catAx>
        <c:axId val="225951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51648"/>
        <c:crosses val="autoZero"/>
        <c:auto val="0"/>
        <c:lblAlgn val="ctr"/>
        <c:lblOffset val="100"/>
        <c:noMultiLvlLbl val="0"/>
      </c:catAx>
      <c:valAx>
        <c:axId val="22595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1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5-4CB4-A18E-04300D264D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9296"/>
        <c:axId val="225955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5-4CB4-A18E-04300D264D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49688"/>
        <c:axId val="225948512"/>
      </c:lineChart>
      <c:catAx>
        <c:axId val="22594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9296"/>
        <c:crosses val="autoZero"/>
        <c:crossBetween val="between"/>
      </c:valAx>
      <c:catAx>
        <c:axId val="22594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8512"/>
        <c:crosses val="autoZero"/>
        <c:auto val="0"/>
        <c:lblAlgn val="ctr"/>
        <c:lblOffset val="100"/>
        <c:noMultiLvlLbl val="0"/>
      </c:catAx>
      <c:valAx>
        <c:axId val="225948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4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D5-49DF-ABC6-F24A3755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2432"/>
        <c:axId val="226232592"/>
      </c:barChart>
      <c:catAx>
        <c:axId val="22595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2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E-4BB9-8C94-A4D0D92D1D5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168"/>
        <c:axId val="223957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E-4BB9-8C94-A4D0D92D1D5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9696"/>
        <c:axId val="223961264"/>
      </c:lineChart>
      <c:catAx>
        <c:axId val="22395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3957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168"/>
        <c:crosses val="autoZero"/>
        <c:crossBetween val="between"/>
      </c:valAx>
      <c:catAx>
        <c:axId val="223959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264"/>
        <c:crosses val="autoZero"/>
        <c:auto val="0"/>
        <c:lblAlgn val="ctr"/>
        <c:lblOffset val="100"/>
        <c:noMultiLvlLbl val="0"/>
      </c:catAx>
      <c:valAx>
        <c:axId val="223961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95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FF-4E27-9036-5806E164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984"/>
        <c:axId val="226229456"/>
      </c:barChart>
      <c:catAx>
        <c:axId val="22623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1-4B70-A0A2-EEDEDE4BD3F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200"/>
        <c:axId val="226229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1-4B70-A0A2-EEDEDE4BD3F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9848"/>
        <c:axId val="226230240"/>
      </c:lineChart>
      <c:catAx>
        <c:axId val="226232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29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200"/>
        <c:crosses val="autoZero"/>
        <c:crossBetween val="between"/>
      </c:valAx>
      <c:catAx>
        <c:axId val="226229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0240"/>
        <c:crosses val="autoZero"/>
        <c:auto val="0"/>
        <c:lblAlgn val="ctr"/>
        <c:lblOffset val="100"/>
        <c:noMultiLvlLbl val="0"/>
      </c:catAx>
      <c:valAx>
        <c:axId val="226230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74-426D-9586-D0C91342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7688"/>
        <c:axId val="226231416"/>
      </c:barChart>
      <c:catAx>
        <c:axId val="22623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4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3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7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CC-40AE-BA7E-13977E64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080"/>
        <c:axId val="226227496"/>
      </c:barChart>
      <c:catAx>
        <c:axId val="22623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744-A6F6-2154944BA29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7104"/>
        <c:axId val="226227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E-4744-A6F6-2154944BA29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4552"/>
        <c:axId val="226231024"/>
      </c:lineChart>
      <c:catAx>
        <c:axId val="22622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104"/>
        <c:crosses val="autoZero"/>
        <c:crossBetween val="between"/>
      </c:valAx>
      <c:catAx>
        <c:axId val="226234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1024"/>
        <c:crosses val="autoZero"/>
        <c:auto val="0"/>
        <c:lblAlgn val="ctr"/>
        <c:lblOffset val="100"/>
        <c:noMultiLvlLbl val="0"/>
      </c:catAx>
      <c:valAx>
        <c:axId val="226231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60-4DB3-97F1-E06B58D2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3768"/>
        <c:axId val="226231808"/>
      </c:barChart>
      <c:catAx>
        <c:axId val="22623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1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3-4FD0-A5DC-6610D12E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4944"/>
        <c:axId val="226235336"/>
      </c:barChart>
      <c:catAx>
        <c:axId val="22623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5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5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8-4ACD-A70F-4A619BF1D39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6120"/>
        <c:axId val="226238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8-4ACD-A70F-4A619BF1D39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6320"/>
        <c:axId val="226236512"/>
      </c:lineChart>
      <c:catAx>
        <c:axId val="226236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38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6120"/>
        <c:crosses val="autoZero"/>
        <c:crossBetween val="between"/>
      </c:valAx>
      <c:catAx>
        <c:axId val="22622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6512"/>
        <c:crosses val="autoZero"/>
        <c:auto val="0"/>
        <c:lblAlgn val="ctr"/>
        <c:lblOffset val="100"/>
        <c:noMultiLvlLbl val="0"/>
      </c:catAx>
      <c:valAx>
        <c:axId val="22623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FE-44C5-B64B-2D36CAB1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864"/>
        <c:axId val="226242000"/>
      </c:barChart>
      <c:catAx>
        <c:axId val="22623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2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4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7A-4006-B55C-FE9BF027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040"/>
        <c:axId val="226240432"/>
      </c:barChart>
      <c:catAx>
        <c:axId val="22624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4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A-4C46-9C0A-F61EDF48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560"/>
        <c:axId val="223957736"/>
      </c:barChart>
      <c:catAx>
        <c:axId val="22395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3957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A-4EDF-AF8F-87143B70D91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824"/>
        <c:axId val="226241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A-4EDF-AF8F-87143B70D91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9648"/>
        <c:axId val="227109096"/>
      </c:lineChart>
      <c:catAx>
        <c:axId val="226240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1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4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824"/>
        <c:crosses val="autoZero"/>
        <c:crossBetween val="between"/>
      </c:valAx>
      <c:catAx>
        <c:axId val="22623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9096"/>
        <c:crosses val="autoZero"/>
        <c:auto val="0"/>
        <c:lblAlgn val="ctr"/>
        <c:lblOffset val="100"/>
        <c:noMultiLvlLbl val="0"/>
      </c:catAx>
      <c:valAx>
        <c:axId val="227109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9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E7-4CDB-A37C-3474A1B2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312"/>
        <c:axId val="227107136"/>
      </c:barChart>
      <c:catAx>
        <c:axId val="227108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29-42EF-94DD-DFECBE592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704"/>
        <c:axId val="227109880"/>
      </c:barChart>
      <c:catAx>
        <c:axId val="22710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9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7-4576-BF48-F1AD313B4D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7528"/>
        <c:axId val="227106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7-4576-BF48-F1AD313B4D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9688"/>
        <c:axId val="227094592"/>
      </c:lineChart>
      <c:catAx>
        <c:axId val="22710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6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528"/>
        <c:crosses val="autoZero"/>
        <c:crossBetween val="between"/>
      </c:valAx>
      <c:catAx>
        <c:axId val="22709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4592"/>
        <c:crosses val="autoZero"/>
        <c:auto val="0"/>
        <c:lblAlgn val="ctr"/>
        <c:lblOffset val="100"/>
        <c:noMultiLvlLbl val="0"/>
      </c:catAx>
      <c:valAx>
        <c:axId val="22709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A8-41EA-B74B-D1B2E3C2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0080"/>
        <c:axId val="227105176"/>
      </c:barChart>
      <c:catAx>
        <c:axId val="22710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E-40F3-952C-340A0DF0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784"/>
        <c:axId val="227105568"/>
      </c:barChart>
      <c:catAx>
        <c:axId val="22710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10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8-4015-BF6F-88EA6A26CC8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392"/>
        <c:axId val="227094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8-4015-BF6F-88EA6A26CC8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02432"/>
        <c:axId val="227104000"/>
      </c:lineChart>
      <c:catAx>
        <c:axId val="227104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4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4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392"/>
        <c:crosses val="autoZero"/>
        <c:crossBetween val="between"/>
      </c:valAx>
      <c:catAx>
        <c:axId val="227102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4000"/>
        <c:crosses val="autoZero"/>
        <c:auto val="0"/>
        <c:lblAlgn val="ctr"/>
        <c:lblOffset val="100"/>
        <c:noMultiLvlLbl val="0"/>
      </c:catAx>
      <c:valAx>
        <c:axId val="227104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10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24-403D-B1E6-34871DA0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6352"/>
        <c:axId val="227095376"/>
      </c:barChart>
      <c:catAx>
        <c:axId val="22710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09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2B-4918-AFDC-D71AABFC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8904"/>
        <c:axId val="227096944"/>
      </c:barChart>
      <c:catAx>
        <c:axId val="22709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09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AD1-99FD-554CF063F8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6160"/>
        <c:axId val="227095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1-4AD1-99FD-554CF063F8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7336"/>
        <c:axId val="227098120"/>
      </c:lineChart>
      <c:catAx>
        <c:axId val="22709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5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160"/>
        <c:crosses val="autoZero"/>
        <c:crossBetween val="between"/>
      </c:valAx>
      <c:catAx>
        <c:axId val="227097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8120"/>
        <c:crosses val="autoZero"/>
        <c:auto val="0"/>
        <c:lblAlgn val="ctr"/>
        <c:lblOffset val="100"/>
        <c:noMultiLvlLbl val="0"/>
      </c:catAx>
      <c:valAx>
        <c:axId val="22709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5B-46BA-BCC0-8B054EA6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0088"/>
        <c:axId val="223958912"/>
      </c:barChart>
      <c:catAx>
        <c:axId val="22396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F8-4423-9BE7-29028388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9296"/>
        <c:axId val="227100472"/>
      </c:barChart>
      <c:catAx>
        <c:axId val="22709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6B-45DD-AB2D-2C915B96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1648"/>
        <c:axId val="227103216"/>
      </c:barChart>
      <c:catAx>
        <c:axId val="22710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3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8E9-ACA0-AFF86329ABA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176"/>
        <c:axId val="227904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6-48E9-ACA0-AFF86329ABA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4648"/>
        <c:axId val="227912880"/>
      </c:lineChart>
      <c:catAx>
        <c:axId val="22790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4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04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176"/>
        <c:crosses val="autoZero"/>
        <c:crossBetween val="between"/>
      </c:valAx>
      <c:catAx>
        <c:axId val="22790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2880"/>
        <c:crosses val="autoZero"/>
        <c:auto val="0"/>
        <c:lblAlgn val="ctr"/>
        <c:lblOffset val="100"/>
        <c:noMultiLvlLbl val="0"/>
      </c:catAx>
      <c:valAx>
        <c:axId val="227912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08-4FA5-9F27-554623D7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5432"/>
        <c:axId val="227905040"/>
      </c:barChart>
      <c:catAx>
        <c:axId val="22790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29-432F-9C99-8BC4DE32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960"/>
        <c:axId val="227907784"/>
      </c:barChart>
      <c:catAx>
        <c:axId val="22790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7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07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8-452D-9D67-12BD6F1E94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568"/>
        <c:axId val="227913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8-452D-9D67-12BD6F1E94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9352"/>
        <c:axId val="227905824"/>
      </c:lineChart>
      <c:catAx>
        <c:axId val="22790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3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568"/>
        <c:crosses val="autoZero"/>
        <c:crossBetween val="between"/>
      </c:valAx>
      <c:catAx>
        <c:axId val="22790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05824"/>
        <c:crosses val="autoZero"/>
        <c:auto val="0"/>
        <c:lblAlgn val="ctr"/>
        <c:lblOffset val="100"/>
        <c:noMultiLvlLbl val="0"/>
      </c:catAx>
      <c:valAx>
        <c:axId val="227905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53-4D20-BC2A-4AAD1417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6216"/>
        <c:axId val="227909744"/>
      </c:barChart>
      <c:catAx>
        <c:axId val="22790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9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B-438A-9F31-F1B4387F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136"/>
        <c:axId val="227910528"/>
      </c:barChart>
      <c:catAx>
        <c:axId val="22791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E-4A4C-89D0-99B650D3A76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920"/>
        <c:axId val="227911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E-4A4C-89D0-99B650D3A76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3080"/>
        <c:axId val="227911704"/>
      </c:lineChart>
      <c:catAx>
        <c:axId val="22791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1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920"/>
        <c:crosses val="autoZero"/>
        <c:crossBetween val="between"/>
      </c:valAx>
      <c:catAx>
        <c:axId val="227903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1704"/>
        <c:crosses val="autoZero"/>
        <c:auto val="0"/>
        <c:lblAlgn val="ctr"/>
        <c:lblOffset val="100"/>
        <c:noMultiLvlLbl val="0"/>
      </c:catAx>
      <c:valAx>
        <c:axId val="227911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97-430C-89EA-5727D5858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512"/>
        <c:axId val="227912488"/>
      </c:barChart>
      <c:catAx>
        <c:axId val="22790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2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2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F-4AD3-B022-8A6A8CD8C74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2440"/>
        <c:axId val="224493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F-4AD3-B022-8A6A8CD8C74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4336"/>
        <c:axId val="224496688"/>
      </c:lineChart>
      <c:catAx>
        <c:axId val="223962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2440"/>
        <c:crosses val="autoZero"/>
        <c:crossBetween val="between"/>
      </c:valAx>
      <c:catAx>
        <c:axId val="2244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6688"/>
        <c:crosses val="autoZero"/>
        <c:auto val="0"/>
        <c:lblAlgn val="ctr"/>
        <c:lblOffset val="100"/>
        <c:noMultiLvlLbl val="0"/>
      </c:catAx>
      <c:valAx>
        <c:axId val="22449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3-4AD3-8A58-F3414216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904"/>
        <c:axId val="227902296"/>
      </c:barChart>
      <c:catAx>
        <c:axId val="22790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2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902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76E-910E-34F374A542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6800"/>
        <c:axId val="227917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76E-910E-34F374A542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14056"/>
        <c:axId val="227914448"/>
      </c:lineChart>
      <c:catAx>
        <c:axId val="22791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7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7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800"/>
        <c:crosses val="autoZero"/>
        <c:crossBetween val="between"/>
      </c:valAx>
      <c:catAx>
        <c:axId val="22791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4448"/>
        <c:crosses val="autoZero"/>
        <c:auto val="0"/>
        <c:lblAlgn val="ctr"/>
        <c:lblOffset val="100"/>
        <c:noMultiLvlLbl val="0"/>
      </c:catAx>
      <c:valAx>
        <c:axId val="227914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1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73-47E4-A2F6-E73041EF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5232"/>
        <c:axId val="227916016"/>
      </c:barChart>
      <c:catAx>
        <c:axId val="22791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1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66-4ECC-88F3-80E66646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0120"/>
        <c:axId val="228250512"/>
      </c:barChart>
      <c:catAx>
        <c:axId val="228250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0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C-43F2-99C6-31C288762C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4432"/>
        <c:axId val="228256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C-43F2-99C6-31C288762C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54824"/>
        <c:axId val="228258352"/>
      </c:lineChart>
      <c:catAx>
        <c:axId val="22825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6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4432"/>
        <c:crosses val="autoZero"/>
        <c:crossBetween val="between"/>
      </c:valAx>
      <c:catAx>
        <c:axId val="2282548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8258352"/>
        <c:crosses val="autoZero"/>
        <c:auto val="0"/>
        <c:lblAlgn val="ctr"/>
        <c:lblOffset val="100"/>
        <c:noMultiLvlLbl val="0"/>
      </c:catAx>
      <c:valAx>
        <c:axId val="22825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8254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D-4E9C-9648-90C8238F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080"/>
        <c:axId val="224495512"/>
      </c:barChart>
      <c:catAx>
        <c:axId val="22449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D6-4820-AE38-E81A99F1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1592"/>
        <c:axId val="224491200"/>
      </c:barChart>
      <c:catAx>
        <c:axId val="22449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49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643" name="Wykres 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888" name="Wykres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791" name="Wykres 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937" name="Wykres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225" name="Wykres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989" name="Wykres 1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80837" name="Wykres 3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2041" name="Wykres 3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110" name="Wykres 3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710" name="Wykres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066" name="Wykres 3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568" name="Wykres 3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384" name="Wykres 3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119" name="Wykres 3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511" name="Wykres 3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171" name="Wykres 4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453" name="Wykres 4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646" name="Wykres 4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220" name="Wykres 4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911" name="Wykres 4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272" name="Wykres 4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854" name="Wykres 4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451" name="Wykres 4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321" name="Wykres 4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288" name="Wykres 4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373" name="Wykres 5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231" name="Wykres 5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921" name="Wykres 5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426" name="Wykres 5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173" name="Wykres 5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78997" name="Wykres 65">
          <a:extLst>
            <a:ext uri="{FF2B5EF4-FFF2-40B4-BE49-F238E27FC236}">
              <a16:creationId xmlns:a16="http://schemas.microsoft.com/office/drawing/2014/main" id="{00000000-0008-0000-0000-000095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475" name="Wykres 6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631" name="Wykres 6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062" name="Wykres 6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527" name="Wykres 6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574" name="Wykres 7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516" name="Wykres 7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366" name="Wykres 77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628" name="Wykres 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974" name="Wykres 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2022" name="Wykres 8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680" name="Wykres 8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917" name="Wykres 8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78529" name="Wykres 97">
          <a:extLst>
            <a:ext uri="{FF2B5EF4-FFF2-40B4-BE49-F238E27FC236}">
              <a16:creationId xmlns:a16="http://schemas.microsoft.com/office/drawing/2014/main" id="{00000000-0008-0000-0000-0000C13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78151" name="Wykres 98">
          <a:extLst>
            <a:ext uri="{FF2B5EF4-FFF2-40B4-BE49-F238E27FC236}">
              <a16:creationId xmlns:a16="http://schemas.microsoft.com/office/drawing/2014/main" id="{00000000-0008-0000-0000-00004731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78627" name="Wykres 99">
          <a:extLst>
            <a:ext uri="{FF2B5EF4-FFF2-40B4-BE49-F238E27FC236}">
              <a16:creationId xmlns:a16="http://schemas.microsoft.com/office/drawing/2014/main" id="{00000000-0008-0000-0000-0000233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781" name="Wykres 10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293" name="Wykres 10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834" name="Wykres 10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236" name="Wykres 10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065" name="Wykres 10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883" name="Wykres 10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694" name="Wykres 10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763" name="Wykres 10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935" name="Wykres 10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636" name="Wykres 10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894" name="Wykres 11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987" name="Wykres 11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2025" name="Wykres 11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2036" name="Wykres 11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2037" name="Wykres 11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699" name="Wykres 11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064" name="Wykres 11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980" name="Wykres 11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259" name="Wykres 1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113" name="Wykres 1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414" name="Wykres 12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166" name="Wykres 1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356" name="Wykres 1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635" name="Wykres 13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218" name="Wykres 13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299" name="Wykres 13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766" name="Wykres 13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209</xdr:row>
      <xdr:rowOff>0</xdr:rowOff>
    </xdr:from>
    <xdr:to>
      <xdr:col>4</xdr:col>
      <xdr:colOff>0</xdr:colOff>
      <xdr:row>209</xdr:row>
      <xdr:rowOff>0</xdr:rowOff>
    </xdr:to>
    <xdr:graphicFrame macro="">
      <xdr:nvGraphicFramePr>
        <xdr:cNvPr id="1267" name="Wykres 137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15"/>
  <sheetViews>
    <sheetView tabSelected="1" zoomScale="70" zoomScaleNormal="70" zoomScaleSheetLayoutView="100" workbookViewId="0">
      <pane xSplit="8" ySplit="8" topLeftCell="I67" activePane="bottomRight" state="frozen"/>
      <selection pane="topRight" activeCell="I1" sqref="I1"/>
      <selection pane="bottomLeft" activeCell="A12" sqref="A12"/>
      <selection pane="bottomRight" activeCell="D73" sqref="D73:D76"/>
    </sheetView>
  </sheetViews>
  <sheetFormatPr defaultRowHeight="15.75" customHeight="1" x14ac:dyDescent="0.2"/>
  <cols>
    <col min="1" max="1" width="4.28515625" style="147" customWidth="1"/>
    <col min="2" max="2" width="6.5703125" style="147" customWidth="1"/>
    <col min="3" max="3" width="5.7109375" style="147" customWidth="1"/>
    <col min="4" max="4" width="18.7109375" style="148" customWidth="1"/>
    <col min="5" max="5" width="8.85546875" style="149" customWidth="1"/>
    <col min="6" max="6" width="12.85546875" style="150" customWidth="1"/>
    <col min="7" max="7" width="13" style="151" customWidth="1"/>
    <col min="8" max="8" width="12.7109375" style="92" customWidth="1"/>
    <col min="9" max="10" width="12.42578125" style="92" customWidth="1"/>
    <col min="11" max="12" width="12.42578125" style="152" customWidth="1"/>
    <col min="13" max="13" width="10.42578125" style="92" customWidth="1"/>
    <col min="14" max="14" width="9.42578125" style="92" customWidth="1"/>
    <col min="15" max="15" width="10.5703125" style="92" customWidth="1"/>
    <col min="16" max="16" width="12" style="13" customWidth="1"/>
    <col min="17" max="17" width="12" style="153" customWidth="1"/>
    <col min="18" max="18" width="11.5703125" style="92" customWidth="1"/>
    <col min="19" max="19" width="7.140625" style="92" hidden="1" customWidth="1"/>
    <col min="20" max="20" width="10.28515625" style="92" customWidth="1"/>
    <col min="21" max="21" width="16.28515625" customWidth="1"/>
    <col min="22" max="22" width="8.5703125" customWidth="1"/>
  </cols>
  <sheetData>
    <row r="1" spans="1:84" s="8" customFormat="1" ht="15.75" customHeight="1" x14ac:dyDescent="0.2">
      <c r="A1" s="171"/>
      <c r="B1" s="171"/>
      <c r="C1" s="171"/>
      <c r="D1" s="171"/>
      <c r="E1" s="171"/>
      <c r="F1" s="171"/>
      <c r="G1" s="171"/>
      <c r="H1" s="93"/>
      <c r="I1" s="127"/>
      <c r="J1" s="128"/>
      <c r="K1" s="127"/>
      <c r="L1" s="93"/>
      <c r="M1" s="129"/>
      <c r="N1" s="129"/>
      <c r="O1" s="129"/>
      <c r="P1" s="63"/>
      <c r="Q1" s="130"/>
      <c r="R1" s="93"/>
      <c r="S1" s="131"/>
      <c r="T1" s="131" t="s">
        <v>65</v>
      </c>
      <c r="U1" s="9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4" customFormat="1" ht="15.75" customHeight="1" x14ac:dyDescent="0.2">
      <c r="A2" s="62"/>
      <c r="B2" s="62"/>
      <c r="C2" s="95"/>
      <c r="D2" s="80"/>
      <c r="E2" s="62"/>
      <c r="F2" s="94"/>
      <c r="G2" s="94"/>
      <c r="H2" s="94"/>
      <c r="I2" s="132"/>
      <c r="J2" s="133"/>
      <c r="K2" s="128"/>
      <c r="L2" s="129"/>
      <c r="M2" s="134"/>
      <c r="N2" s="134"/>
      <c r="O2" s="134"/>
      <c r="P2" s="63"/>
      <c r="Q2" s="130"/>
      <c r="R2" s="102"/>
      <c r="S2" s="135"/>
      <c r="T2" s="135" t="s">
        <v>52</v>
      </c>
      <c r="U2" s="91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4" customFormat="1" ht="15.75" customHeight="1" x14ac:dyDescent="0.2">
      <c r="A3" s="62"/>
      <c r="B3" s="62"/>
      <c r="C3" s="95"/>
      <c r="D3" s="80"/>
      <c r="E3" s="62"/>
      <c r="F3" s="94"/>
      <c r="G3" s="94"/>
      <c r="H3" s="94"/>
      <c r="I3" s="132"/>
      <c r="J3" s="133"/>
      <c r="K3" s="128"/>
      <c r="L3" s="129"/>
      <c r="M3" s="134"/>
      <c r="N3" s="134"/>
      <c r="O3" s="134"/>
      <c r="P3" s="63"/>
      <c r="Q3" s="130"/>
      <c r="R3" s="102"/>
      <c r="S3" s="136"/>
      <c r="T3" s="137" t="s">
        <v>66</v>
      </c>
      <c r="U3" s="6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6" customFormat="1" ht="19.5" customHeight="1" x14ac:dyDescent="0.2">
      <c r="A4" s="176" t="s">
        <v>21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63"/>
      <c r="Q4" s="130"/>
      <c r="R4" s="102"/>
      <c r="S4" s="102"/>
      <c r="T4" s="102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6" customFormat="1" ht="15.75" customHeight="1" thickBot="1" x14ac:dyDescent="0.25">
      <c r="A5" s="175" t="s">
        <v>6</v>
      </c>
      <c r="B5" s="175" t="s">
        <v>7</v>
      </c>
      <c r="C5" s="177" t="s">
        <v>10</v>
      </c>
      <c r="D5" s="186" t="s">
        <v>20</v>
      </c>
      <c r="E5" s="201" t="s">
        <v>41</v>
      </c>
      <c r="F5" s="191" t="s">
        <v>24</v>
      </c>
      <c r="G5" s="178" t="s">
        <v>23</v>
      </c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80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10" customFormat="1" ht="15.75" customHeight="1" thickTop="1" x14ac:dyDescent="0.2">
      <c r="A6" s="175"/>
      <c r="B6" s="175"/>
      <c r="C6" s="177"/>
      <c r="D6" s="187"/>
      <c r="E6" s="202"/>
      <c r="F6" s="192"/>
      <c r="G6" s="172" t="s">
        <v>22</v>
      </c>
      <c r="H6" s="181" t="s">
        <v>23</v>
      </c>
      <c r="I6" s="182"/>
      <c r="J6" s="182"/>
      <c r="K6" s="182"/>
      <c r="L6" s="182"/>
      <c r="M6" s="182"/>
      <c r="N6" s="182"/>
      <c r="O6" s="196"/>
      <c r="P6" s="172" t="s">
        <v>26</v>
      </c>
      <c r="Q6" s="181" t="s">
        <v>23</v>
      </c>
      <c r="R6" s="182"/>
      <c r="S6" s="182"/>
      <c r="T6" s="183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10" customFormat="1" ht="15.75" customHeight="1" x14ac:dyDescent="0.2">
      <c r="A7" s="175"/>
      <c r="B7" s="175"/>
      <c r="C7" s="177"/>
      <c r="D7" s="187"/>
      <c r="E7" s="202"/>
      <c r="F7" s="192"/>
      <c r="G7" s="173"/>
      <c r="H7" s="184" t="s">
        <v>43</v>
      </c>
      <c r="I7" s="199" t="s">
        <v>5</v>
      </c>
      <c r="J7" s="200"/>
      <c r="K7" s="184" t="s">
        <v>30</v>
      </c>
      <c r="L7" s="184" t="s">
        <v>40</v>
      </c>
      <c r="M7" s="184" t="s">
        <v>28</v>
      </c>
      <c r="N7" s="184" t="s">
        <v>49</v>
      </c>
      <c r="O7" s="197" t="s">
        <v>31</v>
      </c>
      <c r="P7" s="173"/>
      <c r="Q7" s="184" t="s">
        <v>45</v>
      </c>
      <c r="R7" s="138" t="s">
        <v>25</v>
      </c>
      <c r="S7" s="194" t="s">
        <v>50</v>
      </c>
      <c r="T7" s="189" t="s">
        <v>51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1" customFormat="1" ht="90" customHeight="1" x14ac:dyDescent="0.2">
      <c r="A8" s="175"/>
      <c r="B8" s="175"/>
      <c r="C8" s="177"/>
      <c r="D8" s="188"/>
      <c r="E8" s="203"/>
      <c r="F8" s="193"/>
      <c r="G8" s="174"/>
      <c r="H8" s="185"/>
      <c r="I8" s="138" t="s">
        <v>27</v>
      </c>
      <c r="J8" s="138" t="s">
        <v>29</v>
      </c>
      <c r="K8" s="185"/>
      <c r="L8" s="185"/>
      <c r="M8" s="185"/>
      <c r="N8" s="185"/>
      <c r="O8" s="198"/>
      <c r="P8" s="174"/>
      <c r="Q8" s="185"/>
      <c r="R8" s="138" t="s">
        <v>32</v>
      </c>
      <c r="S8" s="195"/>
      <c r="T8" s="190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7" customFormat="1" ht="14.25" customHeight="1" x14ac:dyDescent="0.2">
      <c r="A9" s="72">
        <v>1</v>
      </c>
      <c r="B9" s="72">
        <f t="shared" ref="B9:S9" si="0">A9+1</f>
        <v>2</v>
      </c>
      <c r="C9" s="72">
        <f t="shared" si="0"/>
        <v>3</v>
      </c>
      <c r="D9" s="18">
        <f t="shared" si="0"/>
        <v>4</v>
      </c>
      <c r="E9" s="19">
        <f t="shared" si="0"/>
        <v>5</v>
      </c>
      <c r="F9" s="19">
        <f t="shared" si="0"/>
        <v>6</v>
      </c>
      <c r="G9" s="66">
        <f t="shared" si="0"/>
        <v>7</v>
      </c>
      <c r="H9" s="20">
        <f t="shared" si="0"/>
        <v>8</v>
      </c>
      <c r="I9" s="20">
        <f t="shared" si="0"/>
        <v>9</v>
      </c>
      <c r="J9" s="20">
        <f t="shared" si="0"/>
        <v>10</v>
      </c>
      <c r="K9" s="20">
        <f t="shared" si="0"/>
        <v>11</v>
      </c>
      <c r="L9" s="20">
        <f t="shared" si="0"/>
        <v>12</v>
      </c>
      <c r="M9" s="20">
        <f t="shared" si="0"/>
        <v>13</v>
      </c>
      <c r="N9" s="20">
        <f t="shared" si="0"/>
        <v>14</v>
      </c>
      <c r="O9" s="21">
        <f t="shared" si="0"/>
        <v>15</v>
      </c>
      <c r="P9" s="22">
        <f t="shared" si="0"/>
        <v>16</v>
      </c>
      <c r="Q9" s="20">
        <f t="shared" si="0"/>
        <v>17</v>
      </c>
      <c r="R9" s="20">
        <f t="shared" si="0"/>
        <v>18</v>
      </c>
      <c r="S9" s="20">
        <f t="shared" si="0"/>
        <v>19</v>
      </c>
      <c r="T9" s="139">
        <v>19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6.5" customHeight="1" x14ac:dyDescent="0.2">
      <c r="A10" s="45">
        <v>750</v>
      </c>
      <c r="B10" s="45"/>
      <c r="C10" s="96"/>
      <c r="D10" s="166" t="s">
        <v>3</v>
      </c>
      <c r="E10" s="67" t="s">
        <v>34</v>
      </c>
      <c r="F10" s="24">
        <f>G10+P10</f>
        <v>16111817.660000002</v>
      </c>
      <c r="G10" s="25">
        <f>H10+K10+L10+M10</f>
        <v>13872252.660000002</v>
      </c>
      <c r="H10" s="26">
        <f>SUM(I10:J10)</f>
        <v>12691923.580000002</v>
      </c>
      <c r="I10" s="26">
        <v>10234010.460000001</v>
      </c>
      <c r="J10" s="26">
        <v>2457913.12</v>
      </c>
      <c r="K10" s="26"/>
      <c r="L10" s="26">
        <v>586287</v>
      </c>
      <c r="M10" s="26">
        <v>594042.07999999996</v>
      </c>
      <c r="N10" s="46"/>
      <c r="O10" s="47"/>
      <c r="P10" s="25">
        <f>Q10+S10+T10</f>
        <v>2239565</v>
      </c>
      <c r="Q10" s="26">
        <v>2239565</v>
      </c>
      <c r="R10" s="26">
        <v>1820784.55</v>
      </c>
      <c r="S10" s="26"/>
      <c r="T10" s="26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6" customFormat="1" ht="16.5" customHeight="1" x14ac:dyDescent="0.2">
      <c r="A11" s="23"/>
      <c r="B11" s="23"/>
      <c r="C11" s="64"/>
      <c r="D11" s="167"/>
      <c r="E11" s="67" t="s">
        <v>35</v>
      </c>
      <c r="F11" s="24"/>
      <c r="G11" s="27"/>
      <c r="H11" s="28"/>
      <c r="I11" s="28"/>
      <c r="J11" s="28"/>
      <c r="K11" s="28"/>
      <c r="L11" s="28"/>
      <c r="M11" s="28"/>
      <c r="N11" s="28"/>
      <c r="O11" s="109"/>
      <c r="P11" s="27"/>
      <c r="Q11" s="28"/>
      <c r="R11" s="28"/>
      <c r="S11" s="28"/>
      <c r="T11" s="28"/>
      <c r="U11" s="2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6" customFormat="1" ht="16.5" customHeight="1" x14ac:dyDescent="0.2">
      <c r="A12" s="23"/>
      <c r="B12" s="23"/>
      <c r="C12" s="64"/>
      <c r="D12" s="167"/>
      <c r="E12" s="67" t="s">
        <v>36</v>
      </c>
      <c r="F12" s="24">
        <f>G12+P12</f>
        <v>26262</v>
      </c>
      <c r="G12" s="27">
        <f>H12+K12+L12+M12</f>
        <v>26262</v>
      </c>
      <c r="H12" s="28">
        <f>SUM(I12:J12)</f>
        <v>26262</v>
      </c>
      <c r="I12" s="28">
        <f t="shared" ref="I12" si="1">I16+I35</f>
        <v>23962</v>
      </c>
      <c r="J12" s="28">
        <f>J16+J35</f>
        <v>2300</v>
      </c>
      <c r="K12" s="28"/>
      <c r="L12" s="28"/>
      <c r="M12" s="28"/>
      <c r="N12" s="28"/>
      <c r="O12" s="109"/>
      <c r="P12" s="27"/>
      <c r="Q12" s="28"/>
      <c r="R12" s="28"/>
      <c r="S12" s="28"/>
      <c r="T12" s="28"/>
      <c r="U12" s="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6.5" customHeight="1" x14ac:dyDescent="0.2">
      <c r="A13" s="64"/>
      <c r="B13" s="64"/>
      <c r="C13" s="29"/>
      <c r="D13" s="204"/>
      <c r="E13" s="68" t="s">
        <v>37</v>
      </c>
      <c r="F13" s="30">
        <f t="shared" ref="F13:J13" si="2">F10-F11+F12</f>
        <v>16138079.660000002</v>
      </c>
      <c r="G13" s="31">
        <f t="shared" si="2"/>
        <v>13898514.660000002</v>
      </c>
      <c r="H13" s="30">
        <f t="shared" si="2"/>
        <v>12718185.580000002</v>
      </c>
      <c r="I13" s="76">
        <f>I10-I11+I12</f>
        <v>10257972.460000001</v>
      </c>
      <c r="J13" s="30">
        <f t="shared" si="2"/>
        <v>2460213.12</v>
      </c>
      <c r="K13" s="30"/>
      <c r="L13" s="30">
        <f>L10-L11+L12</f>
        <v>586287</v>
      </c>
      <c r="M13" s="30">
        <f>M10-M11+M12</f>
        <v>594042.07999999996</v>
      </c>
      <c r="N13" s="30"/>
      <c r="O13" s="32"/>
      <c r="P13" s="31">
        <f t="shared" ref="P13:R13" si="3">P10-P11+P12</f>
        <v>2239565</v>
      </c>
      <c r="Q13" s="30">
        <f t="shared" si="3"/>
        <v>2239565</v>
      </c>
      <c r="R13" s="30">
        <f t="shared" si="3"/>
        <v>1820784.55</v>
      </c>
      <c r="S13" s="76"/>
      <c r="T13" s="76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2" customFormat="1" ht="16.5" customHeight="1" x14ac:dyDescent="0.2">
      <c r="A14" s="34"/>
      <c r="B14" s="43">
        <v>75011</v>
      </c>
      <c r="C14" s="44"/>
      <c r="D14" s="168" t="s">
        <v>1</v>
      </c>
      <c r="E14" s="69" t="s">
        <v>34</v>
      </c>
      <c r="F14" s="110">
        <f>G14+P14</f>
        <v>373753</v>
      </c>
      <c r="G14" s="111">
        <f>H14+K14+L14+M14</f>
        <v>373753</v>
      </c>
      <c r="H14" s="112">
        <f>SUM(I14:J14)</f>
        <v>373753</v>
      </c>
      <c r="I14" s="112">
        <v>373743</v>
      </c>
      <c r="J14" s="112">
        <v>10</v>
      </c>
      <c r="K14" s="112"/>
      <c r="L14" s="50"/>
      <c r="M14" s="50"/>
      <c r="N14" s="50"/>
      <c r="O14" s="51"/>
      <c r="P14" s="55"/>
      <c r="Q14" s="50"/>
      <c r="R14" s="50"/>
      <c r="S14" s="50"/>
      <c r="T14" s="50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6" customFormat="1" ht="16.5" customHeight="1" x14ac:dyDescent="0.2">
      <c r="A15" s="34"/>
      <c r="B15" s="34"/>
      <c r="C15" s="42"/>
      <c r="D15" s="169"/>
      <c r="E15" s="69" t="s">
        <v>35</v>
      </c>
      <c r="F15" s="35"/>
      <c r="G15" s="36"/>
      <c r="H15" s="37"/>
      <c r="I15" s="37"/>
      <c r="J15" s="37"/>
      <c r="K15" s="37"/>
      <c r="L15" s="37"/>
      <c r="M15" s="37"/>
      <c r="N15" s="37"/>
      <c r="O15" s="52"/>
      <c r="P15" s="36"/>
      <c r="Q15" s="37"/>
      <c r="R15" s="37"/>
      <c r="S15" s="37"/>
      <c r="T15" s="37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6" customFormat="1" ht="16.5" customHeight="1" x14ac:dyDescent="0.2">
      <c r="A16" s="34"/>
      <c r="B16" s="34"/>
      <c r="C16" s="42"/>
      <c r="D16" s="169"/>
      <c r="E16" s="69" t="s">
        <v>36</v>
      </c>
      <c r="F16" s="35">
        <f>G16+P16</f>
        <v>23962</v>
      </c>
      <c r="G16" s="36">
        <f>H16+K16+L16+M16</f>
        <v>23962</v>
      </c>
      <c r="H16" s="37">
        <f>SUM(I16:J16)</f>
        <v>23962</v>
      </c>
      <c r="I16" s="37">
        <f>I20+I24+I28</f>
        <v>23962</v>
      </c>
      <c r="J16" s="37"/>
      <c r="K16" s="37"/>
      <c r="L16" s="37"/>
      <c r="M16" s="37"/>
      <c r="N16" s="37"/>
      <c r="O16" s="52"/>
      <c r="P16" s="36"/>
      <c r="Q16" s="37"/>
      <c r="R16" s="37"/>
      <c r="S16" s="37"/>
      <c r="T16" s="37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17" customFormat="1" ht="16.5" customHeight="1" x14ac:dyDescent="0.2">
      <c r="A17" s="65"/>
      <c r="B17" s="65"/>
      <c r="C17" s="38"/>
      <c r="D17" s="170"/>
      <c r="E17" s="70" t="s">
        <v>37</v>
      </c>
      <c r="F17" s="39">
        <f t="shared" ref="F17:J17" si="4">F14-F15+F16</f>
        <v>397715</v>
      </c>
      <c r="G17" s="40">
        <f t="shared" si="4"/>
        <v>397715</v>
      </c>
      <c r="H17" s="39">
        <f t="shared" si="4"/>
        <v>397715</v>
      </c>
      <c r="I17" s="39">
        <f t="shared" si="4"/>
        <v>397705</v>
      </c>
      <c r="J17" s="39">
        <f t="shared" si="4"/>
        <v>10</v>
      </c>
      <c r="K17" s="39"/>
      <c r="L17" s="39"/>
      <c r="M17" s="39"/>
      <c r="N17" s="39"/>
      <c r="O17" s="41"/>
      <c r="P17" s="40"/>
      <c r="Q17" s="39"/>
      <c r="R17" s="39"/>
      <c r="S17" s="57"/>
      <c r="T17" s="5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2" customFormat="1" ht="16.5" customHeight="1" x14ac:dyDescent="0.2">
      <c r="A18" s="42"/>
      <c r="B18" s="42"/>
      <c r="C18" s="42">
        <v>4010</v>
      </c>
      <c r="D18" s="163" t="s">
        <v>14</v>
      </c>
      <c r="E18" s="69" t="s">
        <v>34</v>
      </c>
      <c r="F18" s="35">
        <f>G18+P18</f>
        <v>317187</v>
      </c>
      <c r="G18" s="36">
        <f>H18+K18+L18+M18</f>
        <v>317187</v>
      </c>
      <c r="H18" s="37">
        <f>SUM(I18:J18)</f>
        <v>317187</v>
      </c>
      <c r="I18" s="37">
        <v>317187</v>
      </c>
      <c r="J18" s="37"/>
      <c r="K18" s="37"/>
      <c r="L18" s="37"/>
      <c r="M18" s="37"/>
      <c r="N18" s="37"/>
      <c r="O18" s="52"/>
      <c r="P18" s="53"/>
      <c r="Q18" s="37"/>
      <c r="R18" s="37"/>
      <c r="S18" s="37"/>
      <c r="T18" s="37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4" customFormat="1" ht="16.5" customHeight="1" x14ac:dyDescent="0.2">
      <c r="A19" s="34"/>
      <c r="B19" s="34"/>
      <c r="C19" s="42"/>
      <c r="D19" s="164"/>
      <c r="E19" s="69" t="s">
        <v>35</v>
      </c>
      <c r="F19" s="35"/>
      <c r="G19" s="36"/>
      <c r="H19" s="37"/>
      <c r="I19" s="37"/>
      <c r="J19" s="37"/>
      <c r="K19" s="37"/>
      <c r="L19" s="37"/>
      <c r="M19" s="37"/>
      <c r="N19" s="37"/>
      <c r="O19" s="52"/>
      <c r="P19" s="36"/>
      <c r="Q19" s="37"/>
      <c r="R19" s="37"/>
      <c r="S19" s="37"/>
      <c r="T19" s="37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4" customFormat="1" ht="16.5" customHeight="1" x14ac:dyDescent="0.2">
      <c r="A20" s="34"/>
      <c r="B20" s="34"/>
      <c r="C20" s="42"/>
      <c r="D20" s="164"/>
      <c r="E20" s="69" t="s">
        <v>36</v>
      </c>
      <c r="F20" s="35">
        <f>G20+P20</f>
        <v>20318</v>
      </c>
      <c r="G20" s="36">
        <f>H20+K20+L20+M20</f>
        <v>20318</v>
      </c>
      <c r="H20" s="37">
        <f>SUM(I20:J20)</f>
        <v>20318</v>
      </c>
      <c r="I20" s="37">
        <v>20318</v>
      </c>
      <c r="J20" s="37"/>
      <c r="K20" s="37"/>
      <c r="L20" s="37"/>
      <c r="M20" s="37"/>
      <c r="N20" s="37"/>
      <c r="O20" s="52"/>
      <c r="P20" s="36"/>
      <c r="Q20" s="37"/>
      <c r="R20" s="37"/>
      <c r="S20" s="37"/>
      <c r="T20" s="37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17" customFormat="1" ht="16.5" customHeight="1" x14ac:dyDescent="0.2">
      <c r="A21" s="65"/>
      <c r="B21" s="65"/>
      <c r="C21" s="38"/>
      <c r="D21" s="165"/>
      <c r="E21" s="70" t="s">
        <v>37</v>
      </c>
      <c r="F21" s="39">
        <f>F18-F19+F20</f>
        <v>337505</v>
      </c>
      <c r="G21" s="40">
        <f>G18-G19+G20</f>
        <v>337505</v>
      </c>
      <c r="H21" s="39">
        <f>H18-H19+H20</f>
        <v>337505</v>
      </c>
      <c r="I21" s="39">
        <f>I18-I19+I20</f>
        <v>337505</v>
      </c>
      <c r="J21" s="39"/>
      <c r="K21" s="39"/>
      <c r="L21" s="39"/>
      <c r="M21" s="39"/>
      <c r="N21" s="39"/>
      <c r="O21" s="41"/>
      <c r="P21" s="40"/>
      <c r="Q21" s="39"/>
      <c r="R21" s="39"/>
      <c r="S21" s="57"/>
      <c r="T21" s="57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2" customFormat="1" ht="16.5" customHeight="1" x14ac:dyDescent="0.2">
      <c r="A22" s="42"/>
      <c r="B22" s="42"/>
      <c r="C22" s="42">
        <v>4110</v>
      </c>
      <c r="D22" s="163" t="s">
        <v>11</v>
      </c>
      <c r="E22" s="69" t="s">
        <v>34</v>
      </c>
      <c r="F22" s="35">
        <f>G22+P22</f>
        <v>54524</v>
      </c>
      <c r="G22" s="36">
        <f>H22+K22+L22+M22</f>
        <v>54524</v>
      </c>
      <c r="H22" s="37">
        <f>SUM(I22:J22)</f>
        <v>54524</v>
      </c>
      <c r="I22" s="37">
        <v>54524</v>
      </c>
      <c r="J22" s="37"/>
      <c r="K22" s="37"/>
      <c r="L22" s="37"/>
      <c r="M22" s="37"/>
      <c r="N22" s="37"/>
      <c r="O22" s="52"/>
      <c r="P22" s="53"/>
      <c r="Q22" s="37"/>
      <c r="R22" s="37"/>
      <c r="S22" s="37"/>
      <c r="T22" s="37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14" customFormat="1" ht="16.5" customHeight="1" x14ac:dyDescent="0.2">
      <c r="A23" s="34"/>
      <c r="B23" s="34"/>
      <c r="C23" s="42"/>
      <c r="D23" s="164"/>
      <c r="E23" s="69" t="s">
        <v>35</v>
      </c>
      <c r="F23" s="35"/>
      <c r="G23" s="36"/>
      <c r="H23" s="37"/>
      <c r="I23" s="37"/>
      <c r="J23" s="37"/>
      <c r="K23" s="37"/>
      <c r="L23" s="37"/>
      <c r="M23" s="37"/>
      <c r="N23" s="37"/>
      <c r="O23" s="52"/>
      <c r="P23" s="36"/>
      <c r="Q23" s="37"/>
      <c r="R23" s="37"/>
      <c r="S23" s="37"/>
      <c r="T23" s="37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14" customFormat="1" ht="16.5" customHeight="1" x14ac:dyDescent="0.2">
      <c r="A24" s="34"/>
      <c r="B24" s="34"/>
      <c r="C24" s="42"/>
      <c r="D24" s="164"/>
      <c r="E24" s="69" t="s">
        <v>36</v>
      </c>
      <c r="F24" s="35">
        <f>G24+P24</f>
        <v>3492</v>
      </c>
      <c r="G24" s="36">
        <f>H24+K24+L24+M24</f>
        <v>3492</v>
      </c>
      <c r="H24" s="37">
        <f>SUM(I24:J24)</f>
        <v>3492</v>
      </c>
      <c r="I24" s="37">
        <v>3492</v>
      </c>
      <c r="J24" s="37"/>
      <c r="K24" s="37"/>
      <c r="L24" s="37"/>
      <c r="M24" s="37"/>
      <c r="N24" s="37"/>
      <c r="O24" s="52"/>
      <c r="P24" s="36"/>
      <c r="Q24" s="37"/>
      <c r="R24" s="37"/>
      <c r="S24" s="37"/>
      <c r="T24" s="37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17" customFormat="1" ht="16.5" customHeight="1" x14ac:dyDescent="0.2">
      <c r="A25" s="65"/>
      <c r="B25" s="65"/>
      <c r="C25" s="38"/>
      <c r="D25" s="165"/>
      <c r="E25" s="70" t="s">
        <v>37</v>
      </c>
      <c r="F25" s="39">
        <f>F22-F23+F24</f>
        <v>58016</v>
      </c>
      <c r="G25" s="40">
        <f>G22-G23+G24</f>
        <v>58016</v>
      </c>
      <c r="H25" s="39">
        <f>H22-H23+H24</f>
        <v>58016</v>
      </c>
      <c r="I25" s="39">
        <f>I22-I23+I24</f>
        <v>58016</v>
      </c>
      <c r="J25" s="39"/>
      <c r="K25" s="39"/>
      <c r="L25" s="39"/>
      <c r="M25" s="39"/>
      <c r="N25" s="39"/>
      <c r="O25" s="41"/>
      <c r="P25" s="40"/>
      <c r="Q25" s="39"/>
      <c r="R25" s="39"/>
      <c r="S25" s="57"/>
      <c r="T25" s="57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2" customFormat="1" ht="16.5" customHeight="1" x14ac:dyDescent="0.2">
      <c r="A26" s="42"/>
      <c r="B26" s="42"/>
      <c r="C26" s="42">
        <v>4120</v>
      </c>
      <c r="D26" s="163" t="s">
        <v>53</v>
      </c>
      <c r="E26" s="69" t="s">
        <v>34</v>
      </c>
      <c r="F26" s="35">
        <f>G26+P26</f>
        <v>2032</v>
      </c>
      <c r="G26" s="36">
        <f>H26+K26+L26+M26</f>
        <v>2032</v>
      </c>
      <c r="H26" s="37">
        <f>SUM(I26:J26)</f>
        <v>2032</v>
      </c>
      <c r="I26" s="37">
        <v>2032</v>
      </c>
      <c r="J26" s="37"/>
      <c r="K26" s="37"/>
      <c r="L26" s="37"/>
      <c r="M26" s="37"/>
      <c r="N26" s="37"/>
      <c r="O26" s="52"/>
      <c r="P26" s="53"/>
      <c r="Q26" s="37"/>
      <c r="R26" s="37"/>
      <c r="S26" s="37"/>
      <c r="T26" s="37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4" customFormat="1" ht="16.5" customHeight="1" x14ac:dyDescent="0.2">
      <c r="A27" s="34"/>
      <c r="B27" s="34"/>
      <c r="C27" s="42"/>
      <c r="D27" s="164"/>
      <c r="E27" s="69" t="s">
        <v>35</v>
      </c>
      <c r="F27" s="35"/>
      <c r="G27" s="36"/>
      <c r="H27" s="37"/>
      <c r="I27" s="37"/>
      <c r="J27" s="37"/>
      <c r="K27" s="37"/>
      <c r="L27" s="37"/>
      <c r="M27" s="37"/>
      <c r="N27" s="37"/>
      <c r="O27" s="52"/>
      <c r="P27" s="36"/>
      <c r="Q27" s="37"/>
      <c r="R27" s="37"/>
      <c r="S27" s="37"/>
      <c r="T27" s="3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14" customFormat="1" ht="16.5" customHeight="1" x14ac:dyDescent="0.2">
      <c r="A28" s="34"/>
      <c r="B28" s="34"/>
      <c r="C28" s="42"/>
      <c r="D28" s="164"/>
      <c r="E28" s="69" t="s">
        <v>36</v>
      </c>
      <c r="F28" s="35">
        <f>G28+P28</f>
        <v>152</v>
      </c>
      <c r="G28" s="36">
        <f>H28+K28+L28+M28</f>
        <v>152</v>
      </c>
      <c r="H28" s="37">
        <f>SUM(I28:J28)</f>
        <v>152</v>
      </c>
      <c r="I28" s="37">
        <v>152</v>
      </c>
      <c r="J28" s="37"/>
      <c r="K28" s="37"/>
      <c r="L28" s="37"/>
      <c r="M28" s="37"/>
      <c r="N28" s="37"/>
      <c r="O28" s="52"/>
      <c r="P28" s="36"/>
      <c r="Q28" s="37"/>
      <c r="R28" s="37"/>
      <c r="S28" s="37"/>
      <c r="T28" s="37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17" customFormat="1" ht="16.5" customHeight="1" x14ac:dyDescent="0.2">
      <c r="A29" s="65"/>
      <c r="B29" s="65"/>
      <c r="C29" s="38"/>
      <c r="D29" s="165"/>
      <c r="E29" s="70" t="s">
        <v>37</v>
      </c>
      <c r="F29" s="39">
        <f>F26-F27+F28</f>
        <v>2184</v>
      </c>
      <c r="G29" s="40">
        <f>G26-G27+G28</f>
        <v>2184</v>
      </c>
      <c r="H29" s="39">
        <f>H26-H27+H28</f>
        <v>2184</v>
      </c>
      <c r="I29" s="39">
        <f>I26-I27+I28</f>
        <v>2184</v>
      </c>
      <c r="J29" s="39"/>
      <c r="K29" s="39"/>
      <c r="L29" s="39"/>
      <c r="M29" s="39"/>
      <c r="N29" s="39"/>
      <c r="O29" s="41"/>
      <c r="P29" s="40"/>
      <c r="Q29" s="39"/>
      <c r="R29" s="39"/>
      <c r="S29" s="57"/>
      <c r="T29" s="57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00" customFormat="1" ht="16.5" customHeight="1" x14ac:dyDescent="0.2">
      <c r="A30" s="81"/>
      <c r="B30" s="81"/>
      <c r="C30" s="160" t="s">
        <v>39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2"/>
    </row>
    <row r="31" spans="1:84" s="100" customFormat="1" ht="16.5" customHeight="1" x14ac:dyDescent="0.2">
      <c r="A31" s="81"/>
      <c r="B31" s="34"/>
      <c r="C31" s="154" t="s">
        <v>56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84" s="100" customFormat="1" ht="51" customHeight="1" x14ac:dyDescent="0.2">
      <c r="A32" s="81"/>
      <c r="B32" s="34"/>
      <c r="C32" s="157" t="s">
        <v>67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9"/>
    </row>
    <row r="33" spans="1:84" s="15" customFormat="1" ht="16.5" customHeight="1" x14ac:dyDescent="0.2">
      <c r="A33" s="34"/>
      <c r="B33" s="43">
        <v>75023</v>
      </c>
      <c r="C33" s="44"/>
      <c r="D33" s="168" t="s">
        <v>8</v>
      </c>
      <c r="E33" s="113" t="s">
        <v>34</v>
      </c>
      <c r="F33" s="114">
        <f>G33+P33</f>
        <v>10285658.460000001</v>
      </c>
      <c r="G33" s="115">
        <f>H33+K33+L33+M33</f>
        <v>10285658.460000001</v>
      </c>
      <c r="H33" s="116">
        <f>SUM(I33:J33)</f>
        <v>10264958.460000001</v>
      </c>
      <c r="I33" s="112">
        <v>8602389.4600000009</v>
      </c>
      <c r="J33" s="112">
        <v>1662569</v>
      </c>
      <c r="K33" s="112"/>
      <c r="L33" s="112">
        <v>20700</v>
      </c>
      <c r="M33" s="112"/>
      <c r="N33" s="117"/>
      <c r="O33" s="118"/>
      <c r="P33" s="111"/>
      <c r="Q33" s="112"/>
      <c r="R33" s="112"/>
      <c r="S33" s="112"/>
      <c r="T33" s="117"/>
      <c r="U33" s="2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4" customFormat="1" ht="16.5" customHeight="1" x14ac:dyDescent="0.2">
      <c r="A34" s="34"/>
      <c r="B34" s="34"/>
      <c r="C34" s="42"/>
      <c r="D34" s="169"/>
      <c r="E34" s="113" t="s">
        <v>35</v>
      </c>
      <c r="F34" s="114"/>
      <c r="G34" s="115"/>
      <c r="H34" s="116"/>
      <c r="I34" s="116"/>
      <c r="J34" s="116"/>
      <c r="K34" s="116"/>
      <c r="L34" s="116"/>
      <c r="M34" s="116"/>
      <c r="N34" s="116"/>
      <c r="O34" s="119"/>
      <c r="P34" s="115"/>
      <c r="Q34" s="116"/>
      <c r="R34" s="116"/>
      <c r="S34" s="116"/>
      <c r="T34" s="116"/>
      <c r="U34" s="2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4" customFormat="1" ht="16.5" customHeight="1" x14ac:dyDescent="0.2">
      <c r="A35" s="34"/>
      <c r="B35" s="34"/>
      <c r="C35" s="42"/>
      <c r="D35" s="169"/>
      <c r="E35" s="113" t="s">
        <v>36</v>
      </c>
      <c r="F35" s="114">
        <f>G35+P35</f>
        <v>2300</v>
      </c>
      <c r="G35" s="115">
        <f>H35+K35+L35+M35</f>
        <v>2300</v>
      </c>
      <c r="H35" s="116">
        <f>SUM(I35:J35)</f>
        <v>2300</v>
      </c>
      <c r="I35" s="116"/>
      <c r="J35" s="116">
        <f>J39</f>
        <v>2300</v>
      </c>
      <c r="K35" s="116"/>
      <c r="L35" s="116"/>
      <c r="M35" s="116"/>
      <c r="N35" s="116"/>
      <c r="O35" s="119"/>
      <c r="P35" s="115"/>
      <c r="Q35" s="116"/>
      <c r="R35" s="116"/>
      <c r="S35" s="116"/>
      <c r="T35" s="116"/>
      <c r="U35" s="2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7" customFormat="1" ht="16.5" customHeight="1" x14ac:dyDescent="0.2">
      <c r="A36" s="120"/>
      <c r="B36" s="120"/>
      <c r="C36" s="121"/>
      <c r="D36" s="170"/>
      <c r="E36" s="122" t="s">
        <v>37</v>
      </c>
      <c r="F36" s="123">
        <f t="shared" ref="F36:J36" si="5">F33-F34+F35</f>
        <v>10287958.460000001</v>
      </c>
      <c r="G36" s="124">
        <f t="shared" si="5"/>
        <v>10287958.460000001</v>
      </c>
      <c r="H36" s="123">
        <f t="shared" si="5"/>
        <v>10267258.460000001</v>
      </c>
      <c r="I36" s="125">
        <f>I33-I34+I35</f>
        <v>8602389.4600000009</v>
      </c>
      <c r="J36" s="125">
        <f t="shared" si="5"/>
        <v>1664869</v>
      </c>
      <c r="K36" s="123"/>
      <c r="L36" s="125">
        <f>L33-L34+L35</f>
        <v>20700</v>
      </c>
      <c r="M36" s="123"/>
      <c r="N36" s="123"/>
      <c r="O36" s="126"/>
      <c r="P36" s="124"/>
      <c r="Q36" s="123"/>
      <c r="R36" s="123"/>
      <c r="S36" s="125"/>
      <c r="T36" s="125"/>
      <c r="U36" s="1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" customFormat="1" ht="16.5" customHeight="1" x14ac:dyDescent="0.2">
      <c r="A37" s="42"/>
      <c r="B37" s="42"/>
      <c r="C37" s="42">
        <v>4300</v>
      </c>
      <c r="D37" s="163" t="s">
        <v>13</v>
      </c>
      <c r="E37" s="69" t="s">
        <v>34</v>
      </c>
      <c r="F37" s="35">
        <f>G37+P37</f>
        <v>783500</v>
      </c>
      <c r="G37" s="36">
        <f>H37+K37+L37+M37</f>
        <v>783500</v>
      </c>
      <c r="H37" s="37">
        <f>SUM(I37:J37)</f>
        <v>783500</v>
      </c>
      <c r="I37" s="37"/>
      <c r="J37" s="37">
        <v>783500</v>
      </c>
      <c r="K37" s="37"/>
      <c r="L37" s="37"/>
      <c r="M37" s="37"/>
      <c r="N37" s="37"/>
      <c r="O37" s="52"/>
      <c r="P37" s="53"/>
      <c r="Q37" s="37"/>
      <c r="R37" s="37"/>
      <c r="S37" s="37"/>
      <c r="T37" s="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14" customFormat="1" ht="16.5" customHeight="1" x14ac:dyDescent="0.2">
      <c r="A38" s="34"/>
      <c r="B38" s="34"/>
      <c r="C38" s="42"/>
      <c r="D38" s="164"/>
      <c r="E38" s="69" t="s">
        <v>35</v>
      </c>
      <c r="F38" s="35"/>
      <c r="G38" s="36"/>
      <c r="H38" s="37"/>
      <c r="I38" s="37"/>
      <c r="J38" s="37"/>
      <c r="K38" s="37"/>
      <c r="L38" s="37"/>
      <c r="M38" s="37"/>
      <c r="N38" s="37"/>
      <c r="O38" s="52"/>
      <c r="P38" s="36"/>
      <c r="Q38" s="37"/>
      <c r="R38" s="37"/>
      <c r="S38" s="37"/>
      <c r="T38" s="37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14" customFormat="1" ht="16.5" customHeight="1" x14ac:dyDescent="0.2">
      <c r="A39" s="34"/>
      <c r="B39" s="34"/>
      <c r="C39" s="42"/>
      <c r="D39" s="164"/>
      <c r="E39" s="69" t="s">
        <v>36</v>
      </c>
      <c r="F39" s="35">
        <f>G39+P39</f>
        <v>2300</v>
      </c>
      <c r="G39" s="36">
        <f>H39+K39+L39+M39</f>
        <v>2300</v>
      </c>
      <c r="H39" s="37">
        <f>SUM(I39:J39)</f>
        <v>2300</v>
      </c>
      <c r="I39" s="37"/>
      <c r="J39" s="37">
        <v>2300</v>
      </c>
      <c r="K39" s="37"/>
      <c r="L39" s="37"/>
      <c r="M39" s="37"/>
      <c r="N39" s="37"/>
      <c r="O39" s="52"/>
      <c r="P39" s="36"/>
      <c r="Q39" s="37"/>
      <c r="R39" s="37"/>
      <c r="S39" s="37"/>
      <c r="T39" s="37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17" customFormat="1" ht="16.5" customHeight="1" x14ac:dyDescent="0.2">
      <c r="A40" s="65"/>
      <c r="B40" s="65"/>
      <c r="C40" s="38"/>
      <c r="D40" s="165"/>
      <c r="E40" s="70" t="s">
        <v>37</v>
      </c>
      <c r="F40" s="39">
        <f>F37-F38+F39</f>
        <v>785800</v>
      </c>
      <c r="G40" s="40">
        <f>G37-G38+G39</f>
        <v>785800</v>
      </c>
      <c r="H40" s="39">
        <f>H37-H38+H39</f>
        <v>785800</v>
      </c>
      <c r="I40" s="39"/>
      <c r="J40" s="39">
        <f>J37-J38+J39</f>
        <v>785800</v>
      </c>
      <c r="K40" s="39"/>
      <c r="L40" s="39"/>
      <c r="M40" s="39"/>
      <c r="N40" s="39"/>
      <c r="O40" s="41"/>
      <c r="P40" s="40"/>
      <c r="Q40" s="39"/>
      <c r="R40" s="39"/>
      <c r="S40" s="57"/>
      <c r="T40" s="57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00" customFormat="1" ht="16.5" customHeight="1" x14ac:dyDescent="0.2">
      <c r="A41" s="81"/>
      <c r="B41" s="81"/>
      <c r="C41" s="160" t="s">
        <v>39</v>
      </c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2"/>
    </row>
    <row r="42" spans="1:84" s="100" customFormat="1" ht="16.5" customHeight="1" x14ac:dyDescent="0.2">
      <c r="A42" s="81"/>
      <c r="B42" s="34"/>
      <c r="C42" s="154" t="s">
        <v>68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84" s="100" customFormat="1" ht="16.5" customHeight="1" x14ac:dyDescent="0.2">
      <c r="A43" s="81"/>
      <c r="B43" s="34"/>
      <c r="C43" s="157" t="s">
        <v>57</v>
      </c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9"/>
    </row>
    <row r="44" spans="1:84" s="2" customFormat="1" ht="16.5" customHeight="1" x14ac:dyDescent="0.2">
      <c r="A44" s="45">
        <v>758</v>
      </c>
      <c r="B44" s="45"/>
      <c r="C44" s="96"/>
      <c r="D44" s="166" t="s">
        <v>2</v>
      </c>
      <c r="E44" s="67" t="s">
        <v>34</v>
      </c>
      <c r="F44" s="24">
        <f>G44+P44</f>
        <v>2567221</v>
      </c>
      <c r="G44" s="25">
        <f>H44+K44+L44+M44</f>
        <v>2567221</v>
      </c>
      <c r="H44" s="26">
        <f>SUM(I44:J44)</f>
        <v>2557221</v>
      </c>
      <c r="I44" s="26"/>
      <c r="J44" s="26">
        <v>2557221</v>
      </c>
      <c r="K44" s="26"/>
      <c r="L44" s="26">
        <v>10000</v>
      </c>
      <c r="M44" s="26"/>
      <c r="N44" s="46"/>
      <c r="O44" s="47"/>
      <c r="P44" s="87"/>
      <c r="Q44" s="26"/>
      <c r="R44" s="26"/>
      <c r="S44" s="26"/>
      <c r="T44" s="26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2" customFormat="1" ht="16.5" customHeight="1" x14ac:dyDescent="0.2">
      <c r="A45" s="23"/>
      <c r="B45" s="23"/>
      <c r="C45" s="64"/>
      <c r="D45" s="167"/>
      <c r="E45" s="67" t="s">
        <v>35</v>
      </c>
      <c r="F45" s="24">
        <f>G45+P45</f>
        <v>2300</v>
      </c>
      <c r="G45" s="27">
        <f>H45+K45+L45+M45</f>
        <v>2300</v>
      </c>
      <c r="H45" s="28">
        <f>SUM(I45:J45)</f>
        <v>2300</v>
      </c>
      <c r="I45" s="28"/>
      <c r="J45" s="28">
        <f>J49</f>
        <v>2300</v>
      </c>
      <c r="K45" s="28"/>
      <c r="L45" s="28"/>
      <c r="M45" s="28"/>
      <c r="N45" s="48"/>
      <c r="O45" s="49"/>
      <c r="P45" s="88"/>
      <c r="Q45" s="28"/>
      <c r="R45" s="28"/>
      <c r="S45" s="28"/>
      <c r="T45" s="28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2" customFormat="1" ht="16.5" customHeight="1" x14ac:dyDescent="0.2">
      <c r="A46" s="23"/>
      <c r="B46" s="23"/>
      <c r="C46" s="64"/>
      <c r="D46" s="167"/>
      <c r="E46" s="67" t="s">
        <v>36</v>
      </c>
      <c r="F46" s="24"/>
      <c r="G46" s="27"/>
      <c r="H46" s="28"/>
      <c r="I46" s="28"/>
      <c r="J46" s="28"/>
      <c r="K46" s="28"/>
      <c r="L46" s="28"/>
      <c r="M46" s="28"/>
      <c r="N46" s="48"/>
      <c r="O46" s="49"/>
      <c r="P46" s="88"/>
      <c r="Q46" s="28"/>
      <c r="R46" s="28"/>
      <c r="S46" s="28"/>
      <c r="T46" s="28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7" customFormat="1" ht="16.5" customHeight="1" x14ac:dyDescent="0.2">
      <c r="A47" s="64"/>
      <c r="B47" s="64"/>
      <c r="C47" s="29"/>
      <c r="D47" s="204"/>
      <c r="E47" s="68" t="s">
        <v>37</v>
      </c>
      <c r="F47" s="30">
        <f>F44-F45+F46</f>
        <v>2564921</v>
      </c>
      <c r="G47" s="31">
        <f>G44-G45+G46</f>
        <v>2564921</v>
      </c>
      <c r="H47" s="30">
        <f>H44-H45+H46</f>
        <v>2554921</v>
      </c>
      <c r="I47" s="30"/>
      <c r="J47" s="30">
        <f>J44-J45+J46</f>
        <v>2554921</v>
      </c>
      <c r="K47" s="30"/>
      <c r="L47" s="30">
        <f>L44-L45+L46</f>
        <v>10000</v>
      </c>
      <c r="M47" s="30"/>
      <c r="N47" s="30"/>
      <c r="O47" s="32"/>
      <c r="P47" s="89"/>
      <c r="Q47" s="30"/>
      <c r="R47" s="30"/>
      <c r="S47" s="76"/>
      <c r="T47" s="76"/>
      <c r="U47" s="1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1" customFormat="1" ht="15.95" customHeight="1" x14ac:dyDescent="0.2">
      <c r="A48" s="34"/>
      <c r="B48" s="43">
        <v>75818</v>
      </c>
      <c r="C48" s="44"/>
      <c r="D48" s="168" t="s">
        <v>0</v>
      </c>
      <c r="E48" s="69" t="s">
        <v>34</v>
      </c>
      <c r="F48" s="35">
        <f>G48+P48</f>
        <v>2557221</v>
      </c>
      <c r="G48" s="36">
        <f>H48+K48+L48+M48</f>
        <v>2557221</v>
      </c>
      <c r="H48" s="37">
        <f>SUM(I48:J48)</f>
        <v>2557221</v>
      </c>
      <c r="I48" s="50"/>
      <c r="J48" s="33">
        <f>J52</f>
        <v>2557221</v>
      </c>
      <c r="K48" s="50"/>
      <c r="L48" s="50"/>
      <c r="M48" s="50"/>
      <c r="N48" s="50"/>
      <c r="O48" s="51"/>
      <c r="P48" s="55"/>
      <c r="Q48" s="50"/>
      <c r="R48" s="50"/>
      <c r="S48" s="50"/>
      <c r="T48" s="50"/>
      <c r="U48" s="2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4" customFormat="1" ht="15.95" customHeight="1" x14ac:dyDescent="0.2">
      <c r="A49" s="34"/>
      <c r="B49" s="34"/>
      <c r="C49" s="42"/>
      <c r="D49" s="169"/>
      <c r="E49" s="69" t="s">
        <v>35</v>
      </c>
      <c r="F49" s="35">
        <f>G49+P49</f>
        <v>2300</v>
      </c>
      <c r="G49" s="36">
        <f>H49+K49+L49+M49</f>
        <v>2300</v>
      </c>
      <c r="H49" s="37">
        <f>SUM(I49:J49)</f>
        <v>2300</v>
      </c>
      <c r="I49" s="101"/>
      <c r="J49" s="37">
        <f>J53</f>
        <v>2300</v>
      </c>
      <c r="K49" s="101"/>
      <c r="L49" s="101"/>
      <c r="M49" s="101"/>
      <c r="N49" s="101"/>
      <c r="O49" s="77"/>
      <c r="P49" s="53"/>
      <c r="Q49" s="101"/>
      <c r="R49" s="101"/>
      <c r="S49" s="101"/>
      <c r="T49" s="101"/>
      <c r="U49" s="2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4" customFormat="1" ht="15.95" customHeight="1" x14ac:dyDescent="0.2">
      <c r="A50" s="34"/>
      <c r="B50" s="34"/>
      <c r="C50" s="42"/>
      <c r="D50" s="169"/>
      <c r="E50" s="69" t="s">
        <v>36</v>
      </c>
      <c r="F50" s="35"/>
      <c r="G50" s="36"/>
      <c r="H50" s="37"/>
      <c r="I50" s="101"/>
      <c r="J50" s="37"/>
      <c r="K50" s="101"/>
      <c r="L50" s="101"/>
      <c r="M50" s="101"/>
      <c r="N50" s="101"/>
      <c r="O50" s="77"/>
      <c r="P50" s="53"/>
      <c r="Q50" s="101"/>
      <c r="R50" s="101"/>
      <c r="S50" s="101"/>
      <c r="T50" s="101"/>
      <c r="U50" s="2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17" customFormat="1" ht="15.95" customHeight="1" x14ac:dyDescent="0.2">
      <c r="A51" s="65"/>
      <c r="B51" s="65"/>
      <c r="C51" s="38"/>
      <c r="D51" s="170"/>
      <c r="E51" s="70" t="s">
        <v>37</v>
      </c>
      <c r="F51" s="39">
        <f>F48-F49+F50</f>
        <v>2554921</v>
      </c>
      <c r="G51" s="40">
        <f>G48-G49+G50</f>
        <v>2554921</v>
      </c>
      <c r="H51" s="39">
        <f>H48-H49+H50</f>
        <v>2554921</v>
      </c>
      <c r="I51" s="39"/>
      <c r="J51" s="39">
        <f>J48-J49+J50</f>
        <v>2554921</v>
      </c>
      <c r="K51" s="39"/>
      <c r="L51" s="39"/>
      <c r="M51" s="39"/>
      <c r="N51" s="39"/>
      <c r="O51" s="41"/>
      <c r="P51" s="40"/>
      <c r="Q51" s="39"/>
      <c r="R51" s="39"/>
      <c r="S51" s="57"/>
      <c r="T51" s="57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1" customFormat="1" ht="15.95" customHeight="1" x14ac:dyDescent="0.2">
      <c r="A52" s="42"/>
      <c r="B52" s="42"/>
      <c r="C52" s="42">
        <v>4810</v>
      </c>
      <c r="D52" s="73" t="s">
        <v>16</v>
      </c>
      <c r="E52" s="69" t="s">
        <v>34</v>
      </c>
      <c r="F52" s="35">
        <f>G52+P52</f>
        <v>2557221</v>
      </c>
      <c r="G52" s="36">
        <f>H52+K52+L52+M52</f>
        <v>2557221</v>
      </c>
      <c r="H52" s="37">
        <f>SUM(I52:J52)</f>
        <v>2557221</v>
      </c>
      <c r="I52" s="33"/>
      <c r="J52" s="33">
        <v>2557221</v>
      </c>
      <c r="K52" s="33"/>
      <c r="L52" s="33"/>
      <c r="M52" s="33"/>
      <c r="N52" s="33"/>
      <c r="O52" s="56"/>
      <c r="P52" s="55"/>
      <c r="Q52" s="33"/>
      <c r="R52" s="33"/>
      <c r="S52" s="33"/>
      <c r="T52" s="37"/>
      <c r="U52" s="1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4" customFormat="1" ht="15.95" customHeight="1" x14ac:dyDescent="0.2">
      <c r="A53" s="34"/>
      <c r="B53" s="34"/>
      <c r="C53" s="42"/>
      <c r="D53" s="74"/>
      <c r="E53" s="69" t="s">
        <v>35</v>
      </c>
      <c r="F53" s="35">
        <f>G53+P53</f>
        <v>2300</v>
      </c>
      <c r="G53" s="36">
        <f>H53+K53+L53+M53</f>
        <v>2300</v>
      </c>
      <c r="H53" s="37">
        <f>SUM(I53:J53)</f>
        <v>2300</v>
      </c>
      <c r="I53" s="37"/>
      <c r="J53" s="37">
        <v>2300</v>
      </c>
      <c r="K53" s="37"/>
      <c r="L53" s="37"/>
      <c r="M53" s="37"/>
      <c r="N53" s="37"/>
      <c r="O53" s="52"/>
      <c r="P53" s="36"/>
      <c r="Q53" s="37"/>
      <c r="R53" s="37"/>
      <c r="S53" s="37"/>
      <c r="T53" s="37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14" customFormat="1" ht="15.95" customHeight="1" x14ac:dyDescent="0.2">
      <c r="A54" s="34"/>
      <c r="B54" s="34"/>
      <c r="C54" s="42"/>
      <c r="D54" s="74"/>
      <c r="E54" s="69" t="s">
        <v>36</v>
      </c>
      <c r="F54" s="35"/>
      <c r="G54" s="36"/>
      <c r="H54" s="37"/>
      <c r="I54" s="37"/>
      <c r="J54" s="37"/>
      <c r="K54" s="37"/>
      <c r="L54" s="37"/>
      <c r="M54" s="37"/>
      <c r="N54" s="37"/>
      <c r="O54" s="52"/>
      <c r="P54" s="36"/>
      <c r="Q54" s="37"/>
      <c r="R54" s="37"/>
      <c r="S54" s="37"/>
      <c r="T54" s="37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17" customFormat="1" ht="15.95" customHeight="1" x14ac:dyDescent="0.2">
      <c r="A55" s="65"/>
      <c r="B55" s="65"/>
      <c r="C55" s="38"/>
      <c r="D55" s="75"/>
      <c r="E55" s="70" t="s">
        <v>37</v>
      </c>
      <c r="F55" s="39">
        <f>F52-F53+F54</f>
        <v>2554921</v>
      </c>
      <c r="G55" s="40">
        <f>G52-G53+G54</f>
        <v>2554921</v>
      </c>
      <c r="H55" s="39">
        <f>H52-H53+H54</f>
        <v>2554921</v>
      </c>
      <c r="I55" s="39"/>
      <c r="J55" s="39">
        <f>J52-J53+J54</f>
        <v>2554921</v>
      </c>
      <c r="K55" s="39"/>
      <c r="L55" s="39"/>
      <c r="M55" s="39"/>
      <c r="N55" s="39"/>
      <c r="O55" s="41"/>
      <c r="P55" s="40"/>
      <c r="Q55" s="39"/>
      <c r="R55" s="39"/>
      <c r="S55" s="57"/>
      <c r="T55" s="57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00" customFormat="1" ht="16.5" customHeight="1" x14ac:dyDescent="0.2">
      <c r="A56" s="81"/>
      <c r="B56" s="81"/>
      <c r="C56" s="160" t="s">
        <v>39</v>
      </c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2"/>
    </row>
    <row r="57" spans="1:84" s="100" customFormat="1" ht="16.5" customHeight="1" x14ac:dyDescent="0.2">
      <c r="A57" s="81"/>
      <c r="B57" s="34"/>
      <c r="C57" s="157" t="s">
        <v>55</v>
      </c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9"/>
    </row>
    <row r="58" spans="1:84" s="1" customFormat="1" ht="16.5" customHeight="1" x14ac:dyDescent="0.2">
      <c r="A58" s="45">
        <v>852</v>
      </c>
      <c r="B58" s="45"/>
      <c r="C58" s="96"/>
      <c r="D58" s="166" t="s">
        <v>4</v>
      </c>
      <c r="E58" s="71" t="s">
        <v>34</v>
      </c>
      <c r="F58" s="59">
        <f>G58+P58</f>
        <v>7984283.7800000003</v>
      </c>
      <c r="G58" s="25">
        <f>H58+K58+L58+M58</f>
        <v>7984283.7800000003</v>
      </c>
      <c r="H58" s="26">
        <f>SUM(I58:J58)</f>
        <v>5525633.7800000003</v>
      </c>
      <c r="I58" s="26">
        <v>3714747</v>
      </c>
      <c r="J58" s="26">
        <v>1810886.78</v>
      </c>
      <c r="K58" s="26">
        <v>10000</v>
      </c>
      <c r="L58" s="26">
        <v>2448650</v>
      </c>
      <c r="M58" s="26"/>
      <c r="N58" s="46"/>
      <c r="O58" s="47"/>
      <c r="P58" s="25"/>
      <c r="Q58" s="26"/>
      <c r="R58" s="26"/>
      <c r="S58" s="46"/>
      <c r="T58" s="46"/>
      <c r="U58" s="2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14" customFormat="1" ht="16.5" customHeight="1" x14ac:dyDescent="0.2">
      <c r="A59" s="23"/>
      <c r="B59" s="23"/>
      <c r="C59" s="64"/>
      <c r="D59" s="167"/>
      <c r="E59" s="67" t="s">
        <v>35</v>
      </c>
      <c r="F59" s="24">
        <f>G59+P59</f>
        <v>6000</v>
      </c>
      <c r="G59" s="27">
        <f>H59+K59+L59+M59</f>
        <v>6000</v>
      </c>
      <c r="H59" s="28">
        <f>SUM(I59:J59)</f>
        <v>1000</v>
      </c>
      <c r="I59" s="28"/>
      <c r="J59" s="28">
        <f t="shared" ref="J59" si="6">J63+J74+J85</f>
        <v>1000</v>
      </c>
      <c r="K59" s="28"/>
      <c r="L59" s="28">
        <f>L63+L74+L85</f>
        <v>5000</v>
      </c>
      <c r="M59" s="28"/>
      <c r="N59" s="48"/>
      <c r="O59" s="49"/>
      <c r="P59" s="27"/>
      <c r="Q59" s="28"/>
      <c r="R59" s="28"/>
      <c r="S59" s="48"/>
      <c r="T59" s="48"/>
      <c r="U59" s="15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4" customFormat="1" ht="16.5" customHeight="1" x14ac:dyDescent="0.2">
      <c r="A60" s="23"/>
      <c r="B60" s="23"/>
      <c r="C60" s="64"/>
      <c r="D60" s="78"/>
      <c r="E60" s="67" t="s">
        <v>36</v>
      </c>
      <c r="F60" s="24">
        <f>G60+P60</f>
        <v>48019.24</v>
      </c>
      <c r="G60" s="27">
        <f>H60+K60+L60+M60</f>
        <v>48019.24</v>
      </c>
      <c r="H60" s="28">
        <f>SUM(I60:J60)</f>
        <v>2019.24</v>
      </c>
      <c r="I60" s="28"/>
      <c r="J60" s="28">
        <f t="shared" ref="J60" si="7">J64+J75+J86</f>
        <v>2019.24</v>
      </c>
      <c r="K60" s="28"/>
      <c r="L60" s="28">
        <f>L64+L75+L86</f>
        <v>46000</v>
      </c>
      <c r="M60" s="28"/>
      <c r="N60" s="48"/>
      <c r="O60" s="49"/>
      <c r="P60" s="27"/>
      <c r="Q60" s="28"/>
      <c r="R60" s="28"/>
      <c r="S60" s="48"/>
      <c r="T60" s="48"/>
      <c r="U60" s="15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7" customFormat="1" ht="16.5" customHeight="1" x14ac:dyDescent="0.2">
      <c r="A61" s="64"/>
      <c r="B61" s="29"/>
      <c r="C61" s="29"/>
      <c r="D61" s="79"/>
      <c r="E61" s="68" t="s">
        <v>37</v>
      </c>
      <c r="F61" s="30">
        <f t="shared" ref="F61:K61" si="8">F58-F59+F60</f>
        <v>8026303.0200000005</v>
      </c>
      <c r="G61" s="31">
        <f t="shared" si="8"/>
        <v>8026303.0200000005</v>
      </c>
      <c r="H61" s="30">
        <f t="shared" si="8"/>
        <v>5526653.0200000005</v>
      </c>
      <c r="I61" s="76">
        <f t="shared" si="8"/>
        <v>3714747</v>
      </c>
      <c r="J61" s="76">
        <f t="shared" si="8"/>
        <v>1811906.02</v>
      </c>
      <c r="K61" s="76">
        <f t="shared" si="8"/>
        <v>10000</v>
      </c>
      <c r="L61" s="76">
        <f>L58-L59+L60</f>
        <v>2489650</v>
      </c>
      <c r="M61" s="76"/>
      <c r="N61" s="30"/>
      <c r="O61" s="32"/>
      <c r="P61" s="31"/>
      <c r="Q61" s="76"/>
      <c r="R61" s="76"/>
      <c r="S61" s="76"/>
      <c r="T61" s="76"/>
      <c r="U61" s="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1" customFormat="1" ht="39" customHeight="1" x14ac:dyDescent="0.2">
      <c r="A62" s="34"/>
      <c r="B62" s="43">
        <v>85213</v>
      </c>
      <c r="C62" s="44"/>
      <c r="D62" s="205" t="s">
        <v>48</v>
      </c>
      <c r="E62" s="69" t="s">
        <v>34</v>
      </c>
      <c r="F62" s="35">
        <f>G62+P62</f>
        <v>97202.45</v>
      </c>
      <c r="G62" s="36">
        <f>H62+K62+L62+M62</f>
        <v>97202.45</v>
      </c>
      <c r="H62" s="37">
        <f>SUM(I62:J62)</f>
        <v>97202.45</v>
      </c>
      <c r="I62" s="33"/>
      <c r="J62" s="33">
        <v>97202.45</v>
      </c>
      <c r="K62" s="33"/>
      <c r="L62" s="50"/>
      <c r="M62" s="50"/>
      <c r="N62" s="50"/>
      <c r="O62" s="51"/>
      <c r="P62" s="55"/>
      <c r="Q62" s="50"/>
      <c r="R62" s="50"/>
      <c r="S62" s="50"/>
      <c r="T62" s="50"/>
      <c r="U62" s="1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4" customFormat="1" ht="39" customHeight="1" x14ac:dyDescent="0.2">
      <c r="A63" s="34"/>
      <c r="B63" s="34"/>
      <c r="C63" s="42"/>
      <c r="D63" s="206"/>
      <c r="E63" s="69" t="s">
        <v>35</v>
      </c>
      <c r="F63" s="35">
        <f>G63+P63</f>
        <v>1000</v>
      </c>
      <c r="G63" s="36">
        <f>H63+K63+L63+M63</f>
        <v>1000</v>
      </c>
      <c r="H63" s="37">
        <f>SUM(I63:J63)</f>
        <v>1000</v>
      </c>
      <c r="I63" s="37"/>
      <c r="J63" s="37">
        <f>J67</f>
        <v>1000</v>
      </c>
      <c r="K63" s="37"/>
      <c r="L63" s="101"/>
      <c r="M63" s="101"/>
      <c r="N63" s="101"/>
      <c r="O63" s="77"/>
      <c r="P63" s="53"/>
      <c r="Q63" s="101"/>
      <c r="R63" s="101"/>
      <c r="S63" s="101"/>
      <c r="T63" s="101"/>
      <c r="U63" s="15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4" customFormat="1" ht="39" customHeight="1" x14ac:dyDescent="0.2">
      <c r="A64" s="34"/>
      <c r="B64" s="34"/>
      <c r="C64" s="42"/>
      <c r="D64" s="206"/>
      <c r="E64" s="69" t="s">
        <v>36</v>
      </c>
      <c r="F64" s="35"/>
      <c r="G64" s="36"/>
      <c r="H64" s="37"/>
      <c r="I64" s="37"/>
      <c r="J64" s="37"/>
      <c r="K64" s="37"/>
      <c r="L64" s="101"/>
      <c r="M64" s="101"/>
      <c r="N64" s="101"/>
      <c r="O64" s="77"/>
      <c r="P64" s="53"/>
      <c r="Q64" s="101"/>
      <c r="R64" s="101"/>
      <c r="S64" s="101"/>
      <c r="T64" s="101"/>
      <c r="U64" s="15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17" customFormat="1" ht="39" customHeight="1" x14ac:dyDescent="0.2">
      <c r="A65" s="42"/>
      <c r="B65" s="42"/>
      <c r="C65" s="58"/>
      <c r="D65" s="207"/>
      <c r="E65" s="70" t="s">
        <v>37</v>
      </c>
      <c r="F65" s="39">
        <f>F62-F63+F64</f>
        <v>96202.45</v>
      </c>
      <c r="G65" s="40">
        <f>G62-G63+G64</f>
        <v>96202.45</v>
      </c>
      <c r="H65" s="39">
        <f>H62-H63+H64</f>
        <v>96202.45</v>
      </c>
      <c r="I65" s="39"/>
      <c r="J65" s="39">
        <f>J62-J63+J64</f>
        <v>96202.45</v>
      </c>
      <c r="K65" s="39"/>
      <c r="L65" s="39"/>
      <c r="M65" s="39"/>
      <c r="N65" s="39"/>
      <c r="O65" s="41"/>
      <c r="P65" s="40"/>
      <c r="Q65" s="39"/>
      <c r="R65" s="39"/>
      <c r="S65" s="57"/>
      <c r="T65" s="57"/>
      <c r="U65" s="9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2" customFormat="1" ht="16.5" customHeight="1" x14ac:dyDescent="0.2">
      <c r="A66" s="42"/>
      <c r="B66" s="42"/>
      <c r="C66" s="44">
        <v>4130</v>
      </c>
      <c r="D66" s="163" t="s">
        <v>18</v>
      </c>
      <c r="E66" s="69" t="s">
        <v>34</v>
      </c>
      <c r="F66" s="35">
        <f>G66+P66</f>
        <v>96680</v>
      </c>
      <c r="G66" s="36">
        <f>H66+K66+L66+M66</f>
        <v>96680</v>
      </c>
      <c r="H66" s="37">
        <f>SUM(I66:J66)</f>
        <v>96680</v>
      </c>
      <c r="I66" s="37"/>
      <c r="J66" s="37">
        <v>96680</v>
      </c>
      <c r="K66" s="37"/>
      <c r="L66" s="37"/>
      <c r="M66" s="37"/>
      <c r="N66" s="37"/>
      <c r="O66" s="52"/>
      <c r="P66" s="53"/>
      <c r="Q66" s="37"/>
      <c r="R66" s="37"/>
      <c r="S66" s="37"/>
      <c r="T66" s="37"/>
      <c r="U66" s="1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4" customFormat="1" ht="16.5" customHeight="1" x14ac:dyDescent="0.2">
      <c r="A67" s="34"/>
      <c r="B67" s="34"/>
      <c r="C67" s="42"/>
      <c r="D67" s="164"/>
      <c r="E67" s="69" t="s">
        <v>35</v>
      </c>
      <c r="F67" s="35">
        <f>G67+P67</f>
        <v>1000</v>
      </c>
      <c r="G67" s="36">
        <f>H67+K67+L67+M67</f>
        <v>1000</v>
      </c>
      <c r="H67" s="37">
        <f>SUM(I67:J67)</f>
        <v>1000</v>
      </c>
      <c r="I67" s="37"/>
      <c r="J67" s="37">
        <v>1000</v>
      </c>
      <c r="K67" s="37"/>
      <c r="L67" s="37"/>
      <c r="M67" s="37"/>
      <c r="N67" s="37"/>
      <c r="O67" s="52"/>
      <c r="P67" s="36"/>
      <c r="Q67" s="37"/>
      <c r="R67" s="37"/>
      <c r="S67" s="37"/>
      <c r="T67" s="3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4" customFormat="1" ht="16.5" customHeight="1" x14ac:dyDescent="0.2">
      <c r="A68" s="34"/>
      <c r="B68" s="34"/>
      <c r="C68" s="42"/>
      <c r="D68" s="164"/>
      <c r="E68" s="69" t="s">
        <v>36</v>
      </c>
      <c r="F68" s="35"/>
      <c r="G68" s="36"/>
      <c r="H68" s="37"/>
      <c r="I68" s="37"/>
      <c r="J68" s="37"/>
      <c r="K68" s="37"/>
      <c r="L68" s="37"/>
      <c r="M68" s="37"/>
      <c r="N68" s="37"/>
      <c r="O68" s="52"/>
      <c r="P68" s="36"/>
      <c r="Q68" s="37"/>
      <c r="R68" s="37"/>
      <c r="S68" s="37"/>
      <c r="T68" s="37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7" customFormat="1" ht="16.5" customHeight="1" x14ac:dyDescent="0.2">
      <c r="A69" s="65"/>
      <c r="B69" s="65"/>
      <c r="C69" s="38"/>
      <c r="D69" s="165"/>
      <c r="E69" s="70" t="s">
        <v>37</v>
      </c>
      <c r="F69" s="39">
        <f>F66-F67+F68</f>
        <v>95680</v>
      </c>
      <c r="G69" s="40">
        <f>G66-G67+G68</f>
        <v>95680</v>
      </c>
      <c r="H69" s="39">
        <f>H66-H67+H68</f>
        <v>95680</v>
      </c>
      <c r="I69" s="39"/>
      <c r="J69" s="39">
        <f>J66-J67+J68</f>
        <v>95680</v>
      </c>
      <c r="K69" s="39"/>
      <c r="L69" s="39"/>
      <c r="M69" s="39"/>
      <c r="N69" s="39"/>
      <c r="O69" s="41"/>
      <c r="P69" s="40"/>
      <c r="Q69" s="39"/>
      <c r="R69" s="39"/>
      <c r="S69" s="57"/>
      <c r="T69" s="57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00" customFormat="1" ht="16.5" customHeight="1" x14ac:dyDescent="0.2">
      <c r="A70" s="81"/>
      <c r="B70" s="81"/>
      <c r="C70" s="160" t="s">
        <v>39</v>
      </c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2"/>
    </row>
    <row r="71" spans="1:84" s="100" customFormat="1" ht="16.5" customHeight="1" x14ac:dyDescent="0.2">
      <c r="A71" s="81"/>
      <c r="B71" s="34"/>
      <c r="C71" s="154" t="s">
        <v>61</v>
      </c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6"/>
    </row>
    <row r="72" spans="1:84" s="100" customFormat="1" ht="42" customHeight="1" x14ac:dyDescent="0.2">
      <c r="A72" s="81"/>
      <c r="B72" s="34"/>
      <c r="C72" s="157" t="s">
        <v>69</v>
      </c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9"/>
    </row>
    <row r="73" spans="1:84" s="1" customFormat="1" ht="18.75" customHeight="1" x14ac:dyDescent="0.2">
      <c r="A73" s="34"/>
      <c r="B73" s="43">
        <v>85214</v>
      </c>
      <c r="C73" s="44"/>
      <c r="D73" s="168" t="s">
        <v>76</v>
      </c>
      <c r="E73" s="69" t="s">
        <v>34</v>
      </c>
      <c r="F73" s="35">
        <f>G73+P73</f>
        <v>560000</v>
      </c>
      <c r="G73" s="36">
        <f>H73+K73+L73+M73</f>
        <v>560000</v>
      </c>
      <c r="H73" s="37"/>
      <c r="I73" s="50"/>
      <c r="J73" s="50"/>
      <c r="K73" s="33"/>
      <c r="L73" s="33">
        <f>L77</f>
        <v>560000</v>
      </c>
      <c r="M73" s="50"/>
      <c r="N73" s="50"/>
      <c r="O73" s="51"/>
      <c r="P73" s="55"/>
      <c r="Q73" s="50"/>
      <c r="R73" s="50"/>
      <c r="S73" s="50"/>
      <c r="T73" s="50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5" customFormat="1" ht="18.75" customHeight="1" x14ac:dyDescent="0.2">
      <c r="A74" s="34"/>
      <c r="B74" s="34"/>
      <c r="C74" s="42"/>
      <c r="D74" s="169"/>
      <c r="E74" s="69" t="s">
        <v>35</v>
      </c>
      <c r="F74" s="35">
        <f>G74+P74</f>
        <v>5000</v>
      </c>
      <c r="G74" s="36">
        <f>H74+K74+L74+M74</f>
        <v>5000</v>
      </c>
      <c r="H74" s="37"/>
      <c r="I74" s="37"/>
      <c r="J74" s="37"/>
      <c r="K74" s="37"/>
      <c r="L74" s="37">
        <f t="shared" ref="L74" si="9">L78</f>
        <v>5000</v>
      </c>
      <c r="M74" s="101"/>
      <c r="N74" s="101"/>
      <c r="O74" s="77"/>
      <c r="P74" s="53"/>
      <c r="Q74" s="101"/>
      <c r="R74" s="101"/>
      <c r="S74" s="101"/>
      <c r="T74" s="101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5" customFormat="1" ht="18.75" customHeight="1" x14ac:dyDescent="0.2">
      <c r="A75" s="34"/>
      <c r="B75" s="34"/>
      <c r="C75" s="42"/>
      <c r="D75" s="169"/>
      <c r="E75" s="69" t="s">
        <v>36</v>
      </c>
      <c r="F75" s="35"/>
      <c r="G75" s="36"/>
      <c r="H75" s="37"/>
      <c r="I75" s="37"/>
      <c r="J75" s="37"/>
      <c r="K75" s="37"/>
      <c r="L75" s="37"/>
      <c r="M75" s="101"/>
      <c r="N75" s="101"/>
      <c r="O75" s="77"/>
      <c r="P75" s="53"/>
      <c r="Q75" s="101"/>
      <c r="R75" s="101"/>
      <c r="S75" s="101"/>
      <c r="T75" s="101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7" customFormat="1" ht="18.75" customHeight="1" x14ac:dyDescent="0.2">
      <c r="A76" s="65"/>
      <c r="B76" s="65"/>
      <c r="C76" s="38"/>
      <c r="D76" s="170"/>
      <c r="E76" s="70" t="s">
        <v>37</v>
      </c>
      <c r="F76" s="39">
        <f>F73-F74+F75</f>
        <v>555000</v>
      </c>
      <c r="G76" s="40">
        <f>G73-G74+G75</f>
        <v>555000</v>
      </c>
      <c r="H76" s="39"/>
      <c r="I76" s="39"/>
      <c r="J76" s="39"/>
      <c r="K76" s="57"/>
      <c r="L76" s="57">
        <f>L73-L74+L75</f>
        <v>555000</v>
      </c>
      <c r="M76" s="39"/>
      <c r="N76" s="39"/>
      <c r="O76" s="41"/>
      <c r="P76" s="40"/>
      <c r="Q76" s="39"/>
      <c r="R76" s="39"/>
      <c r="S76" s="57"/>
      <c r="T76" s="57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" customFormat="1" ht="16.5" customHeight="1" x14ac:dyDescent="0.2">
      <c r="A77" s="42"/>
      <c r="B77" s="42"/>
      <c r="C77" s="42">
        <v>3110</v>
      </c>
      <c r="D77" s="163" t="s">
        <v>17</v>
      </c>
      <c r="E77" s="69" t="s">
        <v>34</v>
      </c>
      <c r="F77" s="35">
        <f>G77+P77</f>
        <v>560000</v>
      </c>
      <c r="G77" s="36">
        <f>H77+K77+L77+M77</f>
        <v>560000</v>
      </c>
      <c r="H77" s="37"/>
      <c r="I77" s="37"/>
      <c r="J77" s="37"/>
      <c r="K77" s="37"/>
      <c r="L77" s="37">
        <v>560000</v>
      </c>
      <c r="M77" s="37"/>
      <c r="N77" s="37"/>
      <c r="O77" s="52"/>
      <c r="P77" s="53"/>
      <c r="Q77" s="37"/>
      <c r="R77" s="37"/>
      <c r="S77" s="37"/>
      <c r="T77" s="3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4" customFormat="1" ht="16.5" customHeight="1" x14ac:dyDescent="0.2">
      <c r="A78" s="34"/>
      <c r="B78" s="34"/>
      <c r="C78" s="42"/>
      <c r="D78" s="164"/>
      <c r="E78" s="69" t="s">
        <v>35</v>
      </c>
      <c r="F78" s="35">
        <f>G78+P78</f>
        <v>5000</v>
      </c>
      <c r="G78" s="36">
        <f>H78+K78+L78+M78</f>
        <v>5000</v>
      </c>
      <c r="H78" s="37"/>
      <c r="I78" s="37"/>
      <c r="J78" s="37"/>
      <c r="K78" s="37"/>
      <c r="L78" s="37">
        <v>5000</v>
      </c>
      <c r="M78" s="37"/>
      <c r="N78" s="37"/>
      <c r="O78" s="52"/>
      <c r="P78" s="36"/>
      <c r="Q78" s="37"/>
      <c r="R78" s="37"/>
      <c r="S78" s="37"/>
      <c r="T78" s="37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14" customFormat="1" ht="16.5" customHeight="1" x14ac:dyDescent="0.2">
      <c r="A79" s="34"/>
      <c r="B79" s="34"/>
      <c r="C79" s="42"/>
      <c r="D79" s="164"/>
      <c r="E79" s="69" t="s">
        <v>36</v>
      </c>
      <c r="F79" s="35"/>
      <c r="G79" s="36"/>
      <c r="H79" s="37"/>
      <c r="I79" s="37"/>
      <c r="J79" s="37"/>
      <c r="K79" s="37"/>
      <c r="L79" s="37"/>
      <c r="M79" s="37"/>
      <c r="N79" s="37"/>
      <c r="O79" s="52"/>
      <c r="P79" s="36"/>
      <c r="Q79" s="37"/>
      <c r="R79" s="37"/>
      <c r="S79" s="37"/>
      <c r="T79" s="37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7" customFormat="1" ht="16.5" customHeight="1" x14ac:dyDescent="0.2">
      <c r="A80" s="65"/>
      <c r="B80" s="65"/>
      <c r="C80" s="38"/>
      <c r="D80" s="165"/>
      <c r="E80" s="70" t="s">
        <v>37</v>
      </c>
      <c r="F80" s="39">
        <f>F77-F78+F79</f>
        <v>555000</v>
      </c>
      <c r="G80" s="40">
        <f>G77-G78+G79</f>
        <v>555000</v>
      </c>
      <c r="H80" s="39"/>
      <c r="I80" s="39"/>
      <c r="J80" s="39"/>
      <c r="K80" s="39"/>
      <c r="L80" s="39">
        <f>L77-L78+L79</f>
        <v>555000</v>
      </c>
      <c r="M80" s="39"/>
      <c r="N80" s="39"/>
      <c r="O80" s="41"/>
      <c r="P80" s="40"/>
      <c r="Q80" s="39"/>
      <c r="R80" s="39"/>
      <c r="S80" s="57"/>
      <c r="T80" s="57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100" customFormat="1" ht="16.5" customHeight="1" x14ac:dyDescent="0.2">
      <c r="A81" s="81"/>
      <c r="B81" s="81"/>
      <c r="C81" s="160" t="s">
        <v>39</v>
      </c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2"/>
    </row>
    <row r="82" spans="1:84" s="100" customFormat="1" ht="16.5" customHeight="1" x14ac:dyDescent="0.2">
      <c r="A82" s="81"/>
      <c r="B82" s="34"/>
      <c r="C82" s="154" t="s">
        <v>61</v>
      </c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6"/>
    </row>
    <row r="83" spans="1:84" s="100" customFormat="1" ht="39.75" customHeight="1" x14ac:dyDescent="0.2">
      <c r="A83" s="81"/>
      <c r="B83" s="34"/>
      <c r="C83" s="157" t="s">
        <v>70</v>
      </c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9"/>
    </row>
    <row r="84" spans="1:84" s="1" customFormat="1" ht="16.5" customHeight="1" x14ac:dyDescent="0.2">
      <c r="A84" s="34"/>
      <c r="B84" s="43">
        <v>85216</v>
      </c>
      <c r="C84" s="44"/>
      <c r="D84" s="168" t="s">
        <v>19</v>
      </c>
      <c r="E84" s="69" t="s">
        <v>34</v>
      </c>
      <c r="F84" s="35">
        <f>G84+P84</f>
        <v>976429.33</v>
      </c>
      <c r="G84" s="36">
        <f>H84+K84+L84+M84</f>
        <v>976429.33</v>
      </c>
      <c r="H84" s="33">
        <f>SUM(I84:J84)</f>
        <v>429.33</v>
      </c>
      <c r="I84" s="50"/>
      <c r="J84" s="33">
        <f>J88+J92</f>
        <v>429.33</v>
      </c>
      <c r="K84" s="33"/>
      <c r="L84" s="33">
        <f>L88+L92</f>
        <v>976000</v>
      </c>
      <c r="M84" s="50"/>
      <c r="N84" s="50"/>
      <c r="O84" s="51"/>
      <c r="P84" s="55"/>
      <c r="Q84" s="50"/>
      <c r="R84" s="50"/>
      <c r="S84" s="50"/>
      <c r="T84" s="50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14" customFormat="1" ht="15.75" customHeight="1" x14ac:dyDescent="0.2">
      <c r="A85" s="34"/>
      <c r="B85" s="34"/>
      <c r="C85" s="42"/>
      <c r="D85" s="169"/>
      <c r="E85" s="69" t="s">
        <v>35</v>
      </c>
      <c r="F85" s="35"/>
      <c r="G85" s="36"/>
      <c r="H85" s="37"/>
      <c r="I85" s="101"/>
      <c r="J85" s="37"/>
      <c r="K85" s="37"/>
      <c r="L85" s="37"/>
      <c r="M85" s="101"/>
      <c r="N85" s="101"/>
      <c r="O85" s="77"/>
      <c r="P85" s="53"/>
      <c r="Q85" s="101"/>
      <c r="R85" s="101"/>
      <c r="S85" s="101"/>
      <c r="T85" s="101"/>
      <c r="U85" s="1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14" customFormat="1" ht="16.5" customHeight="1" x14ac:dyDescent="0.2">
      <c r="A86" s="34"/>
      <c r="B86" s="34"/>
      <c r="C86" s="42"/>
      <c r="D86" s="169"/>
      <c r="E86" s="69" t="s">
        <v>36</v>
      </c>
      <c r="F86" s="35">
        <f>G86+P86</f>
        <v>48019.24</v>
      </c>
      <c r="G86" s="36">
        <f>H86+K86+L86+M86</f>
        <v>48019.24</v>
      </c>
      <c r="H86" s="37">
        <f>SUM(I86:J86)</f>
        <v>2019.24</v>
      </c>
      <c r="I86" s="101"/>
      <c r="J86" s="37">
        <f>J90+J94</f>
        <v>2019.24</v>
      </c>
      <c r="K86" s="37"/>
      <c r="L86" s="37">
        <f>L90+L94</f>
        <v>46000</v>
      </c>
      <c r="M86" s="101"/>
      <c r="N86" s="101"/>
      <c r="O86" s="77"/>
      <c r="P86" s="53"/>
      <c r="Q86" s="101"/>
      <c r="R86" s="101"/>
      <c r="S86" s="101"/>
      <c r="T86" s="101"/>
      <c r="U86" s="15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17" customFormat="1" ht="16.5" customHeight="1" x14ac:dyDescent="0.2">
      <c r="A87" s="65"/>
      <c r="B87" s="65"/>
      <c r="C87" s="38"/>
      <c r="D87" s="170"/>
      <c r="E87" s="70" t="s">
        <v>37</v>
      </c>
      <c r="F87" s="39">
        <f>F84-F85+F86</f>
        <v>1024448.57</v>
      </c>
      <c r="G87" s="40">
        <f>G84-G85+G86</f>
        <v>1024448.57</v>
      </c>
      <c r="H87" s="39">
        <f>H84-H85+H86</f>
        <v>2448.5700000000002</v>
      </c>
      <c r="I87" s="39"/>
      <c r="J87" s="39">
        <f>J84-J85+J86</f>
        <v>2448.5700000000002</v>
      </c>
      <c r="K87" s="39"/>
      <c r="L87" s="39">
        <f>L84-L85+L86</f>
        <v>1022000</v>
      </c>
      <c r="M87" s="39"/>
      <c r="N87" s="39"/>
      <c r="O87" s="41"/>
      <c r="P87" s="40"/>
      <c r="Q87" s="39"/>
      <c r="R87" s="39"/>
      <c r="S87" s="57"/>
      <c r="T87" s="5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" customFormat="1" ht="36" customHeight="1" x14ac:dyDescent="0.2">
      <c r="A88" s="42"/>
      <c r="B88" s="42"/>
      <c r="C88" s="42">
        <v>2910</v>
      </c>
      <c r="D88" s="211" t="s">
        <v>38</v>
      </c>
      <c r="E88" s="69" t="s">
        <v>34</v>
      </c>
      <c r="F88" s="35">
        <f>G88+P88</f>
        <v>429.33</v>
      </c>
      <c r="G88" s="36">
        <f>H88+K88+L88+M88</f>
        <v>429.33</v>
      </c>
      <c r="H88" s="33">
        <f>SUM(I88:J88)</f>
        <v>429.33</v>
      </c>
      <c r="I88" s="37"/>
      <c r="J88" s="37">
        <v>429.33</v>
      </c>
      <c r="K88" s="37"/>
      <c r="L88" s="37"/>
      <c r="M88" s="37"/>
      <c r="N88" s="37"/>
      <c r="O88" s="52"/>
      <c r="P88" s="53"/>
      <c r="Q88" s="37"/>
      <c r="R88" s="37"/>
      <c r="S88" s="37"/>
      <c r="T88" s="37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14" customFormat="1" ht="36" customHeight="1" x14ac:dyDescent="0.2">
      <c r="A89" s="34"/>
      <c r="B89" s="34"/>
      <c r="C89" s="42"/>
      <c r="D89" s="212"/>
      <c r="E89" s="69" t="s">
        <v>35</v>
      </c>
      <c r="F89" s="35"/>
      <c r="G89" s="36"/>
      <c r="H89" s="37"/>
      <c r="I89" s="37"/>
      <c r="J89" s="37"/>
      <c r="K89" s="37"/>
      <c r="L89" s="37"/>
      <c r="M89" s="37"/>
      <c r="N89" s="37"/>
      <c r="O89" s="52"/>
      <c r="P89" s="36"/>
      <c r="Q89" s="37"/>
      <c r="R89" s="37"/>
      <c r="S89" s="37"/>
      <c r="T89" s="37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4" customFormat="1" ht="36" customHeight="1" x14ac:dyDescent="0.2">
      <c r="A90" s="34"/>
      <c r="B90" s="34"/>
      <c r="C90" s="42"/>
      <c r="D90" s="212"/>
      <c r="E90" s="69" t="s">
        <v>36</v>
      </c>
      <c r="F90" s="35">
        <f>G90+P90</f>
        <v>2019.24</v>
      </c>
      <c r="G90" s="36">
        <f>H90+K90+L90+M90</f>
        <v>2019.24</v>
      </c>
      <c r="H90" s="37">
        <f>SUM(I90:J90)</f>
        <v>2019.24</v>
      </c>
      <c r="I90" s="37"/>
      <c r="J90" s="37">
        <v>2019.24</v>
      </c>
      <c r="K90" s="37"/>
      <c r="L90" s="37"/>
      <c r="M90" s="37"/>
      <c r="N90" s="37"/>
      <c r="O90" s="52"/>
      <c r="P90" s="36"/>
      <c r="Q90" s="37"/>
      <c r="R90" s="37"/>
      <c r="S90" s="37"/>
      <c r="T90" s="37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17" customFormat="1" ht="36" customHeight="1" x14ac:dyDescent="0.2">
      <c r="A91" s="65"/>
      <c r="B91" s="65"/>
      <c r="C91" s="38"/>
      <c r="D91" s="213"/>
      <c r="E91" s="70" t="s">
        <v>37</v>
      </c>
      <c r="F91" s="39">
        <f>F88-F89+F90</f>
        <v>2448.5700000000002</v>
      </c>
      <c r="G91" s="40">
        <f>G88-G89+G90</f>
        <v>2448.5700000000002</v>
      </c>
      <c r="H91" s="39">
        <f>H88-H89+H90</f>
        <v>2448.5700000000002</v>
      </c>
      <c r="I91" s="39"/>
      <c r="J91" s="39">
        <f>J88-J89+J90</f>
        <v>2448.5700000000002</v>
      </c>
      <c r="K91" s="39"/>
      <c r="L91" s="39"/>
      <c r="M91" s="39"/>
      <c r="N91" s="39"/>
      <c r="O91" s="41"/>
      <c r="P91" s="40"/>
      <c r="Q91" s="39"/>
      <c r="R91" s="39"/>
      <c r="S91" s="57"/>
      <c r="T91" s="57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1" customFormat="1" ht="16.5" customHeight="1" x14ac:dyDescent="0.2">
      <c r="A92" s="42"/>
      <c r="B92" s="42"/>
      <c r="C92" s="42">
        <v>3110</v>
      </c>
      <c r="D92" s="163" t="s">
        <v>17</v>
      </c>
      <c r="E92" s="69" t="s">
        <v>34</v>
      </c>
      <c r="F92" s="35">
        <f>G92+P92</f>
        <v>976000</v>
      </c>
      <c r="G92" s="36">
        <f>H92+K92+L92+M92</f>
        <v>976000</v>
      </c>
      <c r="H92" s="37"/>
      <c r="I92" s="37"/>
      <c r="J92" s="37"/>
      <c r="K92" s="37"/>
      <c r="L92" s="37">
        <v>976000</v>
      </c>
      <c r="M92" s="37"/>
      <c r="N92" s="37"/>
      <c r="O92" s="52"/>
      <c r="P92" s="53"/>
      <c r="Q92" s="37"/>
      <c r="R92" s="37"/>
      <c r="S92" s="37"/>
      <c r="T92" s="37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14" customFormat="1" ht="16.5" customHeight="1" x14ac:dyDescent="0.2">
      <c r="A93" s="34"/>
      <c r="B93" s="34"/>
      <c r="C93" s="42"/>
      <c r="D93" s="164"/>
      <c r="E93" s="69" t="s">
        <v>35</v>
      </c>
      <c r="F93" s="35"/>
      <c r="G93" s="36"/>
      <c r="H93" s="37"/>
      <c r="I93" s="37"/>
      <c r="J93" s="37"/>
      <c r="K93" s="37"/>
      <c r="L93" s="37"/>
      <c r="M93" s="37"/>
      <c r="N93" s="37"/>
      <c r="O93" s="52"/>
      <c r="P93" s="36"/>
      <c r="Q93" s="37"/>
      <c r="R93" s="37"/>
      <c r="S93" s="37"/>
      <c r="T93" s="37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4" customFormat="1" ht="16.5" customHeight="1" x14ac:dyDescent="0.2">
      <c r="A94" s="34"/>
      <c r="B94" s="34"/>
      <c r="C94" s="42"/>
      <c r="D94" s="164"/>
      <c r="E94" s="69" t="s">
        <v>36</v>
      </c>
      <c r="F94" s="35">
        <f>G94+P94</f>
        <v>46000</v>
      </c>
      <c r="G94" s="36">
        <f>H94+K94+L94+M94</f>
        <v>46000</v>
      </c>
      <c r="H94" s="37"/>
      <c r="I94" s="37"/>
      <c r="J94" s="37"/>
      <c r="K94" s="37"/>
      <c r="L94" s="37">
        <v>46000</v>
      </c>
      <c r="M94" s="37"/>
      <c r="N94" s="37"/>
      <c r="O94" s="52"/>
      <c r="P94" s="36"/>
      <c r="Q94" s="37"/>
      <c r="R94" s="37"/>
      <c r="S94" s="37"/>
      <c r="T94" s="37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7" customFormat="1" ht="16.5" customHeight="1" x14ac:dyDescent="0.2">
      <c r="A95" s="65"/>
      <c r="B95" s="65"/>
      <c r="C95" s="38"/>
      <c r="D95" s="165"/>
      <c r="E95" s="70" t="s">
        <v>37</v>
      </c>
      <c r="F95" s="39">
        <f>F92-F93+F94</f>
        <v>1022000</v>
      </c>
      <c r="G95" s="40">
        <f>G92-G93+G94</f>
        <v>1022000</v>
      </c>
      <c r="H95" s="39"/>
      <c r="I95" s="39"/>
      <c r="J95" s="39"/>
      <c r="K95" s="39"/>
      <c r="L95" s="39">
        <f>L92-L93+L94</f>
        <v>1022000</v>
      </c>
      <c r="M95" s="39"/>
      <c r="N95" s="39"/>
      <c r="O95" s="41"/>
      <c r="P95" s="40"/>
      <c r="Q95" s="39"/>
      <c r="R95" s="39"/>
      <c r="S95" s="57"/>
      <c r="T95" s="57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00" customFormat="1" ht="16.5" customHeight="1" x14ac:dyDescent="0.2">
      <c r="A96" s="81"/>
      <c r="B96" s="81"/>
      <c r="C96" s="160" t="s">
        <v>39</v>
      </c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2"/>
    </row>
    <row r="97" spans="1:84" s="100" customFormat="1" ht="16.5" customHeight="1" x14ac:dyDescent="0.2">
      <c r="A97" s="81"/>
      <c r="B97" s="34"/>
      <c r="C97" s="154" t="s">
        <v>58</v>
      </c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6"/>
    </row>
    <row r="98" spans="1:84" s="100" customFormat="1" ht="16.5" customHeight="1" x14ac:dyDescent="0.2">
      <c r="A98" s="81"/>
      <c r="B98" s="34"/>
      <c r="C98" s="154" t="s">
        <v>59</v>
      </c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6"/>
    </row>
    <row r="99" spans="1:84" s="100" customFormat="1" ht="6" customHeight="1" x14ac:dyDescent="0.2">
      <c r="A99" s="81"/>
      <c r="B99" s="34"/>
      <c r="C99" s="154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6"/>
    </row>
    <row r="100" spans="1:84" s="100" customFormat="1" ht="16.5" customHeight="1" x14ac:dyDescent="0.2">
      <c r="A100" s="81"/>
      <c r="B100" s="34"/>
      <c r="C100" s="154" t="s">
        <v>63</v>
      </c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6"/>
    </row>
    <row r="101" spans="1:84" s="100" customFormat="1" ht="42.75" customHeight="1" x14ac:dyDescent="0.2">
      <c r="A101" s="81"/>
      <c r="B101" s="34"/>
      <c r="C101" s="157" t="s">
        <v>71</v>
      </c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9"/>
    </row>
    <row r="102" spans="1:84" s="1" customFormat="1" ht="18" customHeight="1" x14ac:dyDescent="0.2">
      <c r="A102" s="45">
        <v>855</v>
      </c>
      <c r="B102" s="45"/>
      <c r="C102" s="96"/>
      <c r="D102" s="166" t="s">
        <v>47</v>
      </c>
      <c r="E102" s="71" t="s">
        <v>34</v>
      </c>
      <c r="F102" s="59">
        <f>G102+P102</f>
        <v>43571602.189999998</v>
      </c>
      <c r="G102" s="25">
        <f>H102+K102+L102+M102</f>
        <v>43571602.189999998</v>
      </c>
      <c r="H102" s="26">
        <f>SUM(I102:J102)</f>
        <v>2320495.19</v>
      </c>
      <c r="I102" s="26">
        <v>1634002</v>
      </c>
      <c r="J102" s="26">
        <v>686493.19</v>
      </c>
      <c r="K102" s="26"/>
      <c r="L102" s="26">
        <v>41251107</v>
      </c>
      <c r="M102" s="26"/>
      <c r="N102" s="46"/>
      <c r="O102" s="47"/>
      <c r="P102" s="25"/>
      <c r="Q102" s="26"/>
      <c r="R102" s="26"/>
      <c r="S102" s="46"/>
      <c r="T102" s="46"/>
      <c r="U102" s="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14" customFormat="1" ht="18" customHeight="1" x14ac:dyDescent="0.2">
      <c r="A103" s="23"/>
      <c r="B103" s="23"/>
      <c r="C103" s="64"/>
      <c r="D103" s="167"/>
      <c r="E103" s="67" t="s">
        <v>35</v>
      </c>
      <c r="F103" s="24">
        <f>G103+P103</f>
        <v>213000</v>
      </c>
      <c r="G103" s="27">
        <f>H103+K103+L103+M103</f>
        <v>213000</v>
      </c>
      <c r="H103" s="28">
        <f>SUM(I103:J103)</f>
        <v>4607</v>
      </c>
      <c r="I103" s="28">
        <f>I107+I138+I173+I200</f>
        <v>1165</v>
      </c>
      <c r="J103" s="28">
        <f>J107+J138+J173+J200</f>
        <v>3442</v>
      </c>
      <c r="K103" s="28"/>
      <c r="L103" s="28">
        <f>L107+L138+L173+L200</f>
        <v>208393</v>
      </c>
      <c r="M103" s="28"/>
      <c r="N103" s="48"/>
      <c r="O103" s="49"/>
      <c r="P103" s="27"/>
      <c r="Q103" s="28"/>
      <c r="R103" s="28"/>
      <c r="S103" s="48"/>
      <c r="T103" s="48"/>
      <c r="U103" s="15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14" customFormat="1" ht="18" customHeight="1" x14ac:dyDescent="0.2">
      <c r="A104" s="23"/>
      <c r="B104" s="23"/>
      <c r="C104" s="64"/>
      <c r="D104" s="78"/>
      <c r="E104" s="67" t="s">
        <v>36</v>
      </c>
      <c r="F104" s="24">
        <f>G104+P104</f>
        <v>14800.61</v>
      </c>
      <c r="G104" s="27">
        <f>H104+K104+L104+M104</f>
        <v>14800.61</v>
      </c>
      <c r="H104" s="28">
        <f>SUM(I104:J104)</f>
        <v>6100.61</v>
      </c>
      <c r="I104" s="28">
        <f>I108+I139+I174+I201</f>
        <v>216</v>
      </c>
      <c r="J104" s="28">
        <f>J108+J139+J174+J201</f>
        <v>5884.61</v>
      </c>
      <c r="K104" s="28"/>
      <c r="L104" s="28">
        <f>L108+L139+L174+L201</f>
        <v>8700</v>
      </c>
      <c r="M104" s="28"/>
      <c r="N104" s="48"/>
      <c r="O104" s="49"/>
      <c r="P104" s="27"/>
      <c r="Q104" s="28"/>
      <c r="R104" s="28"/>
      <c r="S104" s="48"/>
      <c r="T104" s="48"/>
      <c r="U104" s="15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7" customFormat="1" ht="18" customHeight="1" x14ac:dyDescent="0.2">
      <c r="A105" s="64"/>
      <c r="B105" s="29"/>
      <c r="C105" s="29"/>
      <c r="D105" s="79"/>
      <c r="E105" s="68" t="s">
        <v>37</v>
      </c>
      <c r="F105" s="30">
        <f t="shared" ref="F105:L105" si="10">F102-F103+F104</f>
        <v>43373402.799999997</v>
      </c>
      <c r="G105" s="31">
        <f t="shared" si="10"/>
        <v>43373402.799999997</v>
      </c>
      <c r="H105" s="30">
        <f t="shared" si="10"/>
        <v>2321988.7999999998</v>
      </c>
      <c r="I105" s="76">
        <f t="shared" si="10"/>
        <v>1633053</v>
      </c>
      <c r="J105" s="76">
        <f t="shared" si="10"/>
        <v>688935.79999999993</v>
      </c>
      <c r="K105" s="76"/>
      <c r="L105" s="76">
        <f t="shared" si="10"/>
        <v>41051414</v>
      </c>
      <c r="M105" s="76"/>
      <c r="N105" s="30"/>
      <c r="O105" s="32"/>
      <c r="P105" s="31"/>
      <c r="Q105" s="76"/>
      <c r="R105" s="76"/>
      <c r="S105" s="76"/>
      <c r="T105" s="76"/>
      <c r="U105" s="1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" customFormat="1" ht="18" customHeight="1" x14ac:dyDescent="0.2">
      <c r="A106" s="42"/>
      <c r="B106" s="82">
        <v>85501</v>
      </c>
      <c r="C106" s="86"/>
      <c r="D106" s="168" t="s">
        <v>46</v>
      </c>
      <c r="E106" s="69" t="s">
        <v>34</v>
      </c>
      <c r="F106" s="35">
        <f>G106+P106</f>
        <v>32381905.66</v>
      </c>
      <c r="G106" s="36">
        <f>H106+K106+L106+M106</f>
        <v>32381905.66</v>
      </c>
      <c r="H106" s="37">
        <f>SUM(I106:J106)</f>
        <v>273824.65999999997</v>
      </c>
      <c r="I106" s="33">
        <v>261217</v>
      </c>
      <c r="J106" s="33">
        <v>12607.66</v>
      </c>
      <c r="K106" s="33"/>
      <c r="L106" s="37">
        <v>32108081</v>
      </c>
      <c r="M106" s="50"/>
      <c r="N106" s="50"/>
      <c r="O106" s="51"/>
      <c r="P106" s="55"/>
      <c r="Q106" s="50"/>
      <c r="R106" s="50"/>
      <c r="S106" s="50"/>
      <c r="T106" s="50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4" customFormat="1" ht="18" customHeight="1" x14ac:dyDescent="0.2">
      <c r="A107" s="34"/>
      <c r="B107" s="83"/>
      <c r="C107" s="84"/>
      <c r="D107" s="169"/>
      <c r="E107" s="69" t="s">
        <v>35</v>
      </c>
      <c r="F107" s="35">
        <f>G107+P107</f>
        <v>171000</v>
      </c>
      <c r="G107" s="36">
        <f>H107+K107+L107+M107</f>
        <v>171000</v>
      </c>
      <c r="H107" s="37">
        <f>SUM(I107:J107)</f>
        <v>1442</v>
      </c>
      <c r="I107" s="37"/>
      <c r="J107" s="37">
        <f t="shared" ref="J107" si="11">J111+J115+J119+J123+J127</f>
        <v>1442</v>
      </c>
      <c r="K107" s="37"/>
      <c r="L107" s="37">
        <f>L111+L115+L119+L123+L127</f>
        <v>169558</v>
      </c>
      <c r="M107" s="101"/>
      <c r="N107" s="101"/>
      <c r="O107" s="77"/>
      <c r="P107" s="53"/>
      <c r="Q107" s="101"/>
      <c r="R107" s="101"/>
      <c r="S107" s="101"/>
      <c r="T107" s="101"/>
      <c r="U107" s="15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4" customFormat="1" ht="18" customHeight="1" x14ac:dyDescent="0.2">
      <c r="A108" s="34"/>
      <c r="B108" s="83"/>
      <c r="C108" s="84"/>
      <c r="D108" s="169"/>
      <c r="E108" s="69" t="s">
        <v>36</v>
      </c>
      <c r="F108" s="35">
        <f>G108+P108</f>
        <v>1004.0799999999999</v>
      </c>
      <c r="G108" s="36">
        <f>H108+K108+L108+M108</f>
        <v>1004.0799999999999</v>
      </c>
      <c r="H108" s="37">
        <f>SUM(I108:J108)</f>
        <v>1004.0799999999999</v>
      </c>
      <c r="I108" s="37"/>
      <c r="J108" s="37">
        <f t="shared" ref="J108" si="12">J112+J116+J120+J124+J128</f>
        <v>1004.0799999999999</v>
      </c>
      <c r="K108" s="37"/>
      <c r="L108" s="37"/>
      <c r="M108" s="101"/>
      <c r="N108" s="101"/>
      <c r="O108" s="77"/>
      <c r="P108" s="53"/>
      <c r="Q108" s="101"/>
      <c r="R108" s="101"/>
      <c r="S108" s="101"/>
      <c r="T108" s="101"/>
      <c r="U108" s="15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7" customFormat="1" ht="18" customHeight="1" x14ac:dyDescent="0.2">
      <c r="A109" s="65"/>
      <c r="B109" s="84"/>
      <c r="C109" s="85"/>
      <c r="D109" s="170"/>
      <c r="E109" s="70" t="s">
        <v>37</v>
      </c>
      <c r="F109" s="39">
        <f t="shared" ref="F109:L109" si="13">F106-F107+F108</f>
        <v>32211909.739999998</v>
      </c>
      <c r="G109" s="40">
        <f t="shared" si="13"/>
        <v>32211909.739999998</v>
      </c>
      <c r="H109" s="39">
        <f t="shared" si="13"/>
        <v>273386.74</v>
      </c>
      <c r="I109" s="39">
        <f t="shared" si="13"/>
        <v>261217</v>
      </c>
      <c r="J109" s="39">
        <f t="shared" si="13"/>
        <v>12169.74</v>
      </c>
      <c r="K109" s="39"/>
      <c r="L109" s="39">
        <f t="shared" si="13"/>
        <v>31938523</v>
      </c>
      <c r="M109" s="39"/>
      <c r="N109" s="39"/>
      <c r="O109" s="41"/>
      <c r="P109" s="40"/>
      <c r="Q109" s="39"/>
      <c r="R109" s="39"/>
      <c r="S109" s="57"/>
      <c r="T109" s="57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" customFormat="1" ht="41.25" customHeight="1" x14ac:dyDescent="0.2">
      <c r="A110" s="42"/>
      <c r="B110" s="42"/>
      <c r="C110" s="42">
        <v>2910</v>
      </c>
      <c r="D110" s="163" t="s">
        <v>38</v>
      </c>
      <c r="E110" s="69" t="s">
        <v>34</v>
      </c>
      <c r="F110" s="35">
        <f>G110+P110</f>
        <v>827.92</v>
      </c>
      <c r="G110" s="36">
        <f>H110+K110+L110+M110</f>
        <v>827.92</v>
      </c>
      <c r="H110" s="37">
        <f>SUM(I110:J110)</f>
        <v>827.92</v>
      </c>
      <c r="I110" s="37"/>
      <c r="J110" s="37">
        <v>827.92</v>
      </c>
      <c r="K110" s="37"/>
      <c r="L110" s="37"/>
      <c r="M110" s="37"/>
      <c r="N110" s="37"/>
      <c r="O110" s="52"/>
      <c r="P110" s="53"/>
      <c r="Q110" s="37"/>
      <c r="R110" s="37"/>
      <c r="S110" s="37"/>
      <c r="T110" s="37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4" customFormat="1" ht="41.25" customHeight="1" x14ac:dyDescent="0.2">
      <c r="A111" s="34"/>
      <c r="B111" s="34"/>
      <c r="C111" s="42"/>
      <c r="D111" s="164"/>
      <c r="E111" s="69" t="s">
        <v>35</v>
      </c>
      <c r="F111" s="35"/>
      <c r="G111" s="36"/>
      <c r="H111" s="37"/>
      <c r="I111" s="37"/>
      <c r="J111" s="37"/>
      <c r="K111" s="37"/>
      <c r="L111" s="37"/>
      <c r="M111" s="37"/>
      <c r="N111" s="37"/>
      <c r="O111" s="52"/>
      <c r="P111" s="36"/>
      <c r="Q111" s="37"/>
      <c r="R111" s="37"/>
      <c r="S111" s="37"/>
      <c r="T111" s="37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14" customFormat="1" ht="41.25" customHeight="1" x14ac:dyDescent="0.2">
      <c r="A112" s="34"/>
      <c r="B112" s="34"/>
      <c r="C112" s="42"/>
      <c r="D112" s="164"/>
      <c r="E112" s="69" t="s">
        <v>36</v>
      </c>
      <c r="F112" s="35">
        <f>G112+P112</f>
        <v>826.68</v>
      </c>
      <c r="G112" s="36">
        <f>H112+K112+L112+M112</f>
        <v>826.68</v>
      </c>
      <c r="H112" s="37">
        <f>SUM(I112:J112)</f>
        <v>826.68</v>
      </c>
      <c r="I112" s="37"/>
      <c r="J112" s="37">
        <v>826.68</v>
      </c>
      <c r="K112" s="37"/>
      <c r="L112" s="37"/>
      <c r="M112" s="37"/>
      <c r="N112" s="37"/>
      <c r="O112" s="52"/>
      <c r="P112" s="36"/>
      <c r="Q112" s="37"/>
      <c r="R112" s="37"/>
      <c r="S112" s="37"/>
      <c r="T112" s="37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17" customFormat="1" ht="41.25" customHeight="1" x14ac:dyDescent="0.2">
      <c r="A113" s="65"/>
      <c r="B113" s="65"/>
      <c r="C113" s="38"/>
      <c r="D113" s="165"/>
      <c r="E113" s="70" t="s">
        <v>37</v>
      </c>
      <c r="F113" s="39">
        <f>F110-F111+F112</f>
        <v>1654.6</v>
      </c>
      <c r="G113" s="40">
        <f>G110-G111+G112</f>
        <v>1654.6</v>
      </c>
      <c r="H113" s="39">
        <f>H110-H111+H112</f>
        <v>1654.6</v>
      </c>
      <c r="I113" s="39"/>
      <c r="J113" s="39">
        <f>J110-J111+J112</f>
        <v>1654.6</v>
      </c>
      <c r="K113" s="39"/>
      <c r="L113" s="39"/>
      <c r="M113" s="39"/>
      <c r="N113" s="39"/>
      <c r="O113" s="41"/>
      <c r="P113" s="40"/>
      <c r="Q113" s="39"/>
      <c r="R113" s="39"/>
      <c r="S113" s="57"/>
      <c r="T113" s="57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" customFormat="1" ht="16.5" customHeight="1" x14ac:dyDescent="0.2">
      <c r="A114" s="42"/>
      <c r="B114" s="42"/>
      <c r="C114" s="42">
        <v>3110</v>
      </c>
      <c r="D114" s="163" t="s">
        <v>17</v>
      </c>
      <c r="E114" s="69" t="s">
        <v>34</v>
      </c>
      <c r="F114" s="35">
        <f>G114+P114</f>
        <v>32108081</v>
      </c>
      <c r="G114" s="36">
        <f>H114+K114+L114+M114</f>
        <v>32108081</v>
      </c>
      <c r="H114" s="37"/>
      <c r="I114" s="37"/>
      <c r="J114" s="37"/>
      <c r="K114" s="37"/>
      <c r="L114" s="37">
        <v>32108081</v>
      </c>
      <c r="M114" s="37"/>
      <c r="N114" s="37"/>
      <c r="O114" s="52"/>
      <c r="P114" s="53"/>
      <c r="Q114" s="37"/>
      <c r="R114" s="37"/>
      <c r="S114" s="37"/>
      <c r="T114" s="37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4" customFormat="1" ht="16.5" customHeight="1" x14ac:dyDescent="0.2">
      <c r="A115" s="34"/>
      <c r="B115" s="34"/>
      <c r="C115" s="42"/>
      <c r="D115" s="164"/>
      <c r="E115" s="69" t="s">
        <v>35</v>
      </c>
      <c r="F115" s="35">
        <f>G115+P115</f>
        <v>169558</v>
      </c>
      <c r="G115" s="36">
        <f>H115+K115+L115+M115</f>
        <v>169558</v>
      </c>
      <c r="H115" s="37"/>
      <c r="I115" s="37"/>
      <c r="J115" s="37"/>
      <c r="K115" s="37"/>
      <c r="L115" s="37">
        <v>169558</v>
      </c>
      <c r="M115" s="37"/>
      <c r="N115" s="37"/>
      <c r="O115" s="52"/>
      <c r="P115" s="36"/>
      <c r="Q115" s="37"/>
      <c r="R115" s="37"/>
      <c r="S115" s="37"/>
      <c r="T115" s="37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14" customFormat="1" ht="16.5" customHeight="1" x14ac:dyDescent="0.2">
      <c r="A116" s="34"/>
      <c r="B116" s="34"/>
      <c r="C116" s="42"/>
      <c r="D116" s="164"/>
      <c r="E116" s="69" t="s">
        <v>36</v>
      </c>
      <c r="F116" s="35"/>
      <c r="G116" s="36"/>
      <c r="H116" s="37"/>
      <c r="I116" s="37"/>
      <c r="J116" s="37"/>
      <c r="K116" s="37"/>
      <c r="L116" s="37"/>
      <c r="M116" s="37"/>
      <c r="N116" s="37"/>
      <c r="O116" s="52"/>
      <c r="P116" s="36"/>
      <c r="Q116" s="37"/>
      <c r="R116" s="37"/>
      <c r="S116" s="37"/>
      <c r="T116" s="37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7" customFormat="1" ht="16.5" customHeight="1" x14ac:dyDescent="0.2">
      <c r="A117" s="65"/>
      <c r="B117" s="65"/>
      <c r="C117" s="38"/>
      <c r="D117" s="165"/>
      <c r="E117" s="70" t="s">
        <v>37</v>
      </c>
      <c r="F117" s="39">
        <f>F114-F115+F116</f>
        <v>31938523</v>
      </c>
      <c r="G117" s="40">
        <f>G114-G115+G116</f>
        <v>31938523</v>
      </c>
      <c r="H117" s="39"/>
      <c r="I117" s="39"/>
      <c r="J117" s="39"/>
      <c r="K117" s="39"/>
      <c r="L117" s="39">
        <f>L114-L115+L116</f>
        <v>31938523</v>
      </c>
      <c r="M117" s="39"/>
      <c r="N117" s="39"/>
      <c r="O117" s="41"/>
      <c r="P117" s="40"/>
      <c r="Q117" s="39"/>
      <c r="R117" s="39"/>
      <c r="S117" s="57"/>
      <c r="T117" s="5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1" customFormat="1" ht="18" customHeight="1" x14ac:dyDescent="0.2">
      <c r="A118" s="42"/>
      <c r="B118" s="42"/>
      <c r="C118" s="42">
        <v>4210</v>
      </c>
      <c r="D118" s="163" t="s">
        <v>12</v>
      </c>
      <c r="E118" s="69" t="s">
        <v>34</v>
      </c>
      <c r="F118" s="35">
        <f>G118+P118</f>
        <v>3000</v>
      </c>
      <c r="G118" s="36">
        <f>H118+K118+L118+M118</f>
        <v>3000</v>
      </c>
      <c r="H118" s="37">
        <f>SUM(I118:J118)</f>
        <v>3000</v>
      </c>
      <c r="I118" s="37"/>
      <c r="J118" s="37">
        <v>3000</v>
      </c>
      <c r="K118" s="37"/>
      <c r="L118" s="37"/>
      <c r="M118" s="37"/>
      <c r="N118" s="37"/>
      <c r="O118" s="52"/>
      <c r="P118" s="53"/>
      <c r="Q118" s="37"/>
      <c r="R118" s="37"/>
      <c r="S118" s="37"/>
      <c r="T118" s="37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5" customFormat="1" ht="18" customHeight="1" x14ac:dyDescent="0.2">
      <c r="A119" s="34"/>
      <c r="B119" s="34"/>
      <c r="C119" s="42"/>
      <c r="D119" s="164"/>
      <c r="E119" s="69" t="s">
        <v>35</v>
      </c>
      <c r="F119" s="35">
        <f>G119+P119</f>
        <v>942</v>
      </c>
      <c r="G119" s="36">
        <f>H119+K119+L119+M119</f>
        <v>942</v>
      </c>
      <c r="H119" s="37">
        <f>SUM(I119:J119)</f>
        <v>942</v>
      </c>
      <c r="I119" s="37"/>
      <c r="J119" s="37">
        <v>942</v>
      </c>
      <c r="K119" s="37"/>
      <c r="L119" s="37"/>
      <c r="M119" s="37"/>
      <c r="N119" s="37"/>
      <c r="O119" s="52"/>
      <c r="P119" s="36"/>
      <c r="Q119" s="37"/>
      <c r="R119" s="37"/>
      <c r="S119" s="37"/>
      <c r="T119" s="37"/>
      <c r="U119" s="14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15" customFormat="1" ht="18" customHeight="1" x14ac:dyDescent="0.2">
      <c r="A120" s="34"/>
      <c r="B120" s="34"/>
      <c r="C120" s="42"/>
      <c r="D120" s="164"/>
      <c r="E120" s="69" t="s">
        <v>36</v>
      </c>
      <c r="F120" s="35"/>
      <c r="G120" s="36"/>
      <c r="H120" s="37"/>
      <c r="I120" s="37"/>
      <c r="J120" s="37"/>
      <c r="K120" s="37"/>
      <c r="L120" s="37"/>
      <c r="M120" s="37"/>
      <c r="N120" s="37"/>
      <c r="O120" s="52"/>
      <c r="P120" s="36"/>
      <c r="Q120" s="37"/>
      <c r="R120" s="37"/>
      <c r="S120" s="37"/>
      <c r="T120" s="37"/>
      <c r="U120" s="14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7" customFormat="1" ht="18" customHeight="1" x14ac:dyDescent="0.2">
      <c r="A121" s="65"/>
      <c r="B121" s="65"/>
      <c r="C121" s="38"/>
      <c r="D121" s="165"/>
      <c r="E121" s="70" t="s">
        <v>37</v>
      </c>
      <c r="F121" s="39">
        <f>F118-F119+F120</f>
        <v>2058</v>
      </c>
      <c r="G121" s="40">
        <f>G118-G119+G120</f>
        <v>2058</v>
      </c>
      <c r="H121" s="39">
        <f>H118-H119+H120</f>
        <v>2058</v>
      </c>
      <c r="I121" s="39"/>
      <c r="J121" s="39">
        <f>J118-J119+J120</f>
        <v>2058</v>
      </c>
      <c r="K121" s="39"/>
      <c r="L121" s="39"/>
      <c r="M121" s="39"/>
      <c r="N121" s="39"/>
      <c r="O121" s="41"/>
      <c r="P121" s="40"/>
      <c r="Q121" s="39"/>
      <c r="R121" s="39"/>
      <c r="S121" s="57"/>
      <c r="T121" s="57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" customFormat="1" ht="18" customHeight="1" x14ac:dyDescent="0.2">
      <c r="A122" s="42"/>
      <c r="B122" s="42"/>
      <c r="C122" s="42">
        <v>4580</v>
      </c>
      <c r="D122" s="73" t="s">
        <v>42</v>
      </c>
      <c r="E122" s="69" t="s">
        <v>34</v>
      </c>
      <c r="F122" s="35">
        <f>G122+P122</f>
        <v>77.739999999999995</v>
      </c>
      <c r="G122" s="36">
        <f>H122+K122+L122+M122</f>
        <v>77.739999999999995</v>
      </c>
      <c r="H122" s="37">
        <f>SUM(I122:J122)</f>
        <v>77.739999999999995</v>
      </c>
      <c r="I122" s="37"/>
      <c r="J122" s="37">
        <v>77.739999999999995</v>
      </c>
      <c r="K122" s="37"/>
      <c r="L122" s="37"/>
      <c r="M122" s="37"/>
      <c r="N122" s="37"/>
      <c r="O122" s="52"/>
      <c r="P122" s="53"/>
      <c r="Q122" s="37"/>
      <c r="R122" s="37"/>
      <c r="S122" s="37"/>
      <c r="T122" s="37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4" customFormat="1" ht="18" customHeight="1" x14ac:dyDescent="0.2">
      <c r="A123" s="34"/>
      <c r="B123" s="34"/>
      <c r="C123" s="42"/>
      <c r="D123" s="74"/>
      <c r="E123" s="69" t="s">
        <v>35</v>
      </c>
      <c r="F123" s="35"/>
      <c r="G123" s="36"/>
      <c r="H123" s="37"/>
      <c r="I123" s="37"/>
      <c r="J123" s="37"/>
      <c r="K123" s="37"/>
      <c r="L123" s="37"/>
      <c r="M123" s="37"/>
      <c r="N123" s="37"/>
      <c r="O123" s="52"/>
      <c r="P123" s="36"/>
      <c r="Q123" s="37"/>
      <c r="R123" s="37"/>
      <c r="S123" s="37"/>
      <c r="T123" s="37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4" customFormat="1" ht="18" customHeight="1" x14ac:dyDescent="0.2">
      <c r="A124" s="34"/>
      <c r="B124" s="34"/>
      <c r="C124" s="42"/>
      <c r="D124" s="74"/>
      <c r="E124" s="69" t="s">
        <v>36</v>
      </c>
      <c r="F124" s="35">
        <f>G124+P124</f>
        <v>177.4</v>
      </c>
      <c r="G124" s="36">
        <f>H124+K124+L124+M124</f>
        <v>177.4</v>
      </c>
      <c r="H124" s="37">
        <f>SUM(I124:J124)</f>
        <v>177.4</v>
      </c>
      <c r="I124" s="37"/>
      <c r="J124" s="37">
        <v>177.4</v>
      </c>
      <c r="K124" s="37"/>
      <c r="L124" s="37"/>
      <c r="M124" s="37"/>
      <c r="N124" s="37"/>
      <c r="O124" s="52"/>
      <c r="P124" s="36"/>
      <c r="Q124" s="37"/>
      <c r="R124" s="37"/>
      <c r="S124" s="37"/>
      <c r="T124" s="37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7" customFormat="1" ht="18" customHeight="1" x14ac:dyDescent="0.2">
      <c r="A125" s="65"/>
      <c r="B125" s="65"/>
      <c r="C125" s="38"/>
      <c r="D125" s="75"/>
      <c r="E125" s="70" t="s">
        <v>37</v>
      </c>
      <c r="F125" s="39">
        <f>F122-F123+F124</f>
        <v>255.14</v>
      </c>
      <c r="G125" s="40">
        <f>G122-G123+G124</f>
        <v>255.14</v>
      </c>
      <c r="H125" s="39">
        <f>H122-H123+H124</f>
        <v>255.14</v>
      </c>
      <c r="I125" s="39"/>
      <c r="J125" s="39">
        <f>J122-J123+J124</f>
        <v>255.14</v>
      </c>
      <c r="K125" s="39"/>
      <c r="L125" s="39"/>
      <c r="M125" s="39"/>
      <c r="N125" s="39"/>
      <c r="O125" s="41"/>
      <c r="P125" s="40"/>
      <c r="Q125" s="39"/>
      <c r="R125" s="39"/>
      <c r="S125" s="57"/>
      <c r="T125" s="57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2" customFormat="1" ht="18" customHeight="1" x14ac:dyDescent="0.2">
      <c r="A126" s="42"/>
      <c r="B126" s="42"/>
      <c r="C126" s="42">
        <v>4700</v>
      </c>
      <c r="D126" s="163" t="s">
        <v>15</v>
      </c>
      <c r="E126" s="69" t="s">
        <v>34</v>
      </c>
      <c r="F126" s="35">
        <f>G126+P126</f>
        <v>1500</v>
      </c>
      <c r="G126" s="36">
        <f>H126+K126+L126+M126</f>
        <v>1500</v>
      </c>
      <c r="H126" s="37">
        <f>SUM(I126:J126)</f>
        <v>1500</v>
      </c>
      <c r="I126" s="37"/>
      <c r="J126" s="37">
        <v>1500</v>
      </c>
      <c r="K126" s="37"/>
      <c r="L126" s="37"/>
      <c r="M126" s="37"/>
      <c r="N126" s="37"/>
      <c r="O126" s="52"/>
      <c r="P126" s="53"/>
      <c r="Q126" s="37"/>
      <c r="R126" s="37"/>
      <c r="S126" s="37"/>
      <c r="T126" s="37"/>
      <c r="U126" s="1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4" customFormat="1" ht="18" customHeight="1" x14ac:dyDescent="0.2">
      <c r="A127" s="34"/>
      <c r="B127" s="34"/>
      <c r="C127" s="42"/>
      <c r="D127" s="164"/>
      <c r="E127" s="69" t="s">
        <v>35</v>
      </c>
      <c r="F127" s="35">
        <f>G127+P127</f>
        <v>500</v>
      </c>
      <c r="G127" s="36">
        <f>H127+K127+L127+M127</f>
        <v>500</v>
      </c>
      <c r="H127" s="37">
        <f>SUM(I127:J127)</f>
        <v>500</v>
      </c>
      <c r="I127" s="37"/>
      <c r="J127" s="37">
        <v>500</v>
      </c>
      <c r="K127" s="37"/>
      <c r="L127" s="37"/>
      <c r="M127" s="37"/>
      <c r="N127" s="37"/>
      <c r="O127" s="52"/>
      <c r="P127" s="36"/>
      <c r="Q127" s="37"/>
      <c r="R127" s="37"/>
      <c r="S127" s="37"/>
      <c r="T127" s="3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14" customFormat="1" ht="18" customHeight="1" x14ac:dyDescent="0.2">
      <c r="A128" s="34"/>
      <c r="B128" s="34"/>
      <c r="C128" s="42"/>
      <c r="D128" s="164"/>
      <c r="E128" s="69" t="s">
        <v>36</v>
      </c>
      <c r="F128" s="35"/>
      <c r="G128" s="36"/>
      <c r="H128" s="37"/>
      <c r="I128" s="37"/>
      <c r="J128" s="37"/>
      <c r="K128" s="37"/>
      <c r="L128" s="37"/>
      <c r="M128" s="37"/>
      <c r="N128" s="37"/>
      <c r="O128" s="52"/>
      <c r="P128" s="36"/>
      <c r="Q128" s="37"/>
      <c r="R128" s="37"/>
      <c r="S128" s="37"/>
      <c r="T128" s="37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s="17" customFormat="1" ht="18" customHeight="1" x14ac:dyDescent="0.2">
      <c r="A129" s="65"/>
      <c r="B129" s="65"/>
      <c r="C129" s="38"/>
      <c r="D129" s="165"/>
      <c r="E129" s="70" t="s">
        <v>37</v>
      </c>
      <c r="F129" s="39">
        <f>F126-F127+F128</f>
        <v>1000</v>
      </c>
      <c r="G129" s="40">
        <f>G126-G127+G128</f>
        <v>1000</v>
      </c>
      <c r="H129" s="39">
        <f>H126-H127+H128</f>
        <v>1000</v>
      </c>
      <c r="I129" s="39"/>
      <c r="J129" s="39">
        <f>J126-J127+J128</f>
        <v>1000</v>
      </c>
      <c r="K129" s="39"/>
      <c r="L129" s="39"/>
      <c r="M129" s="39"/>
      <c r="N129" s="39"/>
      <c r="O129" s="41"/>
      <c r="P129" s="40"/>
      <c r="Q129" s="39"/>
      <c r="R129" s="39"/>
      <c r="S129" s="57"/>
      <c r="T129" s="57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00" customFormat="1" ht="18" customHeight="1" x14ac:dyDescent="0.2">
      <c r="A130" s="81"/>
      <c r="B130" s="81"/>
      <c r="C130" s="160" t="s">
        <v>39</v>
      </c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2"/>
    </row>
    <row r="131" spans="1:84" s="100" customFormat="1" ht="18" customHeight="1" x14ac:dyDescent="0.2">
      <c r="A131" s="81"/>
      <c r="B131" s="34"/>
      <c r="C131" s="154" t="s">
        <v>60</v>
      </c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6"/>
    </row>
    <row r="132" spans="1:84" s="100" customFormat="1" ht="18" customHeight="1" x14ac:dyDescent="0.2">
      <c r="A132" s="81"/>
      <c r="B132" s="34"/>
      <c r="C132" s="154" t="s">
        <v>77</v>
      </c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6"/>
    </row>
    <row r="133" spans="1:84" s="100" customFormat="1" ht="18" customHeight="1" x14ac:dyDescent="0.2">
      <c r="A133" s="81"/>
      <c r="B133" s="34"/>
      <c r="C133" s="154" t="s">
        <v>78</v>
      </c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6"/>
    </row>
    <row r="134" spans="1:84" s="100" customFormat="1" ht="12.75" customHeight="1" x14ac:dyDescent="0.2">
      <c r="A134" s="81"/>
      <c r="B134" s="34"/>
      <c r="C134" s="154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6"/>
    </row>
    <row r="135" spans="1:84" s="100" customFormat="1" ht="18" customHeight="1" x14ac:dyDescent="0.2">
      <c r="A135" s="81"/>
      <c r="B135" s="34"/>
      <c r="C135" s="154" t="s">
        <v>64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6"/>
    </row>
    <row r="136" spans="1:84" s="100" customFormat="1" ht="48.75" customHeight="1" x14ac:dyDescent="0.2">
      <c r="A136" s="81"/>
      <c r="B136" s="34"/>
      <c r="C136" s="157" t="s">
        <v>72</v>
      </c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9"/>
    </row>
    <row r="137" spans="1:84" s="1" customFormat="1" ht="40.5" customHeight="1" x14ac:dyDescent="0.2">
      <c r="A137" s="42"/>
      <c r="B137" s="82">
        <v>85502</v>
      </c>
      <c r="C137" s="86"/>
      <c r="D137" s="168" t="s">
        <v>9</v>
      </c>
      <c r="E137" s="69" t="s">
        <v>34</v>
      </c>
      <c r="F137" s="35">
        <f>G137+P137</f>
        <v>8891516.5299999993</v>
      </c>
      <c r="G137" s="36">
        <f>H137+K137+L137+M137</f>
        <v>8891516.5299999993</v>
      </c>
      <c r="H137" s="37">
        <f>SUM(I137:J137)</f>
        <v>747390.53</v>
      </c>
      <c r="I137" s="33">
        <v>734572</v>
      </c>
      <c r="J137" s="33">
        <v>12818.53</v>
      </c>
      <c r="K137" s="33"/>
      <c r="L137" s="33">
        <v>8144126</v>
      </c>
      <c r="M137" s="50"/>
      <c r="N137" s="50"/>
      <c r="O137" s="51"/>
      <c r="P137" s="55"/>
      <c r="Q137" s="50"/>
      <c r="R137" s="50"/>
      <c r="S137" s="50"/>
      <c r="T137" s="50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4" customFormat="1" ht="40.5" customHeight="1" x14ac:dyDescent="0.2">
      <c r="A138" s="34"/>
      <c r="B138" s="83"/>
      <c r="C138" s="84"/>
      <c r="D138" s="169"/>
      <c r="E138" s="69" t="s">
        <v>35</v>
      </c>
      <c r="F138" s="35">
        <f>G138+P138</f>
        <v>40000</v>
      </c>
      <c r="G138" s="36">
        <f>H138+K138+L138+M138</f>
        <v>40000</v>
      </c>
      <c r="H138" s="37">
        <f>SUM(I138:J138)</f>
        <v>1165</v>
      </c>
      <c r="I138" s="37">
        <f t="shared" ref="I138" si="14">I142+I146+I150+I154+I158+I162</f>
        <v>1165</v>
      </c>
      <c r="J138" s="37"/>
      <c r="K138" s="37"/>
      <c r="L138" s="37">
        <f>L142+L146+L150+L154+L158+L162</f>
        <v>38835</v>
      </c>
      <c r="M138" s="101"/>
      <c r="N138" s="101"/>
      <c r="O138" s="77"/>
      <c r="P138" s="53"/>
      <c r="Q138" s="101"/>
      <c r="R138" s="101"/>
      <c r="S138" s="101"/>
      <c r="T138" s="101"/>
      <c r="U138" s="15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4" customFormat="1" ht="40.5" customHeight="1" x14ac:dyDescent="0.2">
      <c r="A139" s="34"/>
      <c r="B139" s="83"/>
      <c r="C139" s="84"/>
      <c r="D139" s="169"/>
      <c r="E139" s="69" t="s">
        <v>36</v>
      </c>
      <c r="F139" s="35">
        <f>G139+P139</f>
        <v>4796.53</v>
      </c>
      <c r="G139" s="36">
        <f>H139+K139+L139+M139</f>
        <v>4796.53</v>
      </c>
      <c r="H139" s="37">
        <f>SUM(I139:J139)</f>
        <v>4796.53</v>
      </c>
      <c r="I139" s="37"/>
      <c r="J139" s="37">
        <f t="shared" ref="J139" si="15">J143+J147+J151+J155+J159+J163</f>
        <v>4796.53</v>
      </c>
      <c r="K139" s="37"/>
      <c r="L139" s="37"/>
      <c r="M139" s="101"/>
      <c r="N139" s="101"/>
      <c r="O139" s="77"/>
      <c r="P139" s="53"/>
      <c r="Q139" s="101"/>
      <c r="R139" s="101"/>
      <c r="S139" s="101"/>
      <c r="T139" s="101"/>
      <c r="U139" s="15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17" customFormat="1" ht="40.5" customHeight="1" x14ac:dyDescent="0.2">
      <c r="A140" s="65"/>
      <c r="B140" s="84"/>
      <c r="C140" s="85"/>
      <c r="D140" s="170"/>
      <c r="E140" s="70" t="s">
        <v>37</v>
      </c>
      <c r="F140" s="39">
        <f t="shared" ref="F140:L140" si="16">F137-F138+F139</f>
        <v>8856313.0599999987</v>
      </c>
      <c r="G140" s="40">
        <f t="shared" si="16"/>
        <v>8856313.0599999987</v>
      </c>
      <c r="H140" s="39">
        <f t="shared" si="16"/>
        <v>751022.06</v>
      </c>
      <c r="I140" s="39">
        <f t="shared" si="16"/>
        <v>733407</v>
      </c>
      <c r="J140" s="39">
        <f t="shared" si="16"/>
        <v>17615.060000000001</v>
      </c>
      <c r="K140" s="39"/>
      <c r="L140" s="39">
        <f t="shared" si="16"/>
        <v>8105291</v>
      </c>
      <c r="M140" s="39"/>
      <c r="N140" s="39"/>
      <c r="O140" s="41"/>
      <c r="P140" s="40"/>
      <c r="Q140" s="39"/>
      <c r="R140" s="39"/>
      <c r="S140" s="57"/>
      <c r="T140" s="57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" customFormat="1" ht="42.75" customHeight="1" x14ac:dyDescent="0.2">
      <c r="A141" s="42"/>
      <c r="B141" s="42"/>
      <c r="C141" s="42">
        <v>2910</v>
      </c>
      <c r="D141" s="163" t="s">
        <v>38</v>
      </c>
      <c r="E141" s="69" t="s">
        <v>34</v>
      </c>
      <c r="F141" s="35">
        <f>G141+P141</f>
        <v>3038.96</v>
      </c>
      <c r="G141" s="36">
        <f>H141+K141+L141+M141</f>
        <v>3038.96</v>
      </c>
      <c r="H141" s="37">
        <f>SUM(I141:J141)</f>
        <v>3038.96</v>
      </c>
      <c r="I141" s="37"/>
      <c r="J141" s="37">
        <v>3038.96</v>
      </c>
      <c r="K141" s="37"/>
      <c r="L141" s="37"/>
      <c r="M141" s="37"/>
      <c r="N141" s="37"/>
      <c r="O141" s="52"/>
      <c r="P141" s="53"/>
      <c r="Q141" s="37"/>
      <c r="R141" s="37"/>
      <c r="S141" s="37"/>
      <c r="T141" s="37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14" customFormat="1" ht="42.75" customHeight="1" x14ac:dyDescent="0.2">
      <c r="A142" s="34"/>
      <c r="B142" s="34"/>
      <c r="C142" s="42"/>
      <c r="D142" s="164"/>
      <c r="E142" s="69" t="s">
        <v>35</v>
      </c>
      <c r="F142" s="35"/>
      <c r="G142" s="36"/>
      <c r="H142" s="37"/>
      <c r="I142" s="37"/>
      <c r="J142" s="37"/>
      <c r="K142" s="37"/>
      <c r="L142" s="37"/>
      <c r="M142" s="37"/>
      <c r="N142" s="37"/>
      <c r="O142" s="52"/>
      <c r="P142" s="36"/>
      <c r="Q142" s="37"/>
      <c r="R142" s="37"/>
      <c r="S142" s="37"/>
      <c r="T142" s="37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14" customFormat="1" ht="42.75" customHeight="1" x14ac:dyDescent="0.2">
      <c r="A143" s="34"/>
      <c r="B143" s="34"/>
      <c r="C143" s="42"/>
      <c r="D143" s="164"/>
      <c r="E143" s="69" t="s">
        <v>36</v>
      </c>
      <c r="F143" s="35">
        <f>G143+P143</f>
        <v>4107.1899999999996</v>
      </c>
      <c r="G143" s="36">
        <f>H143+K143+L143+M143</f>
        <v>4107.1899999999996</v>
      </c>
      <c r="H143" s="37">
        <f>SUM(I143:J143)</f>
        <v>4107.1899999999996</v>
      </c>
      <c r="I143" s="37"/>
      <c r="J143" s="37">
        <v>4107.1899999999996</v>
      </c>
      <c r="K143" s="37"/>
      <c r="L143" s="37"/>
      <c r="M143" s="37"/>
      <c r="N143" s="37"/>
      <c r="O143" s="52"/>
      <c r="P143" s="36"/>
      <c r="Q143" s="37"/>
      <c r="R143" s="37"/>
      <c r="S143" s="37"/>
      <c r="T143" s="37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84" s="17" customFormat="1" ht="42.75" customHeight="1" x14ac:dyDescent="0.2">
      <c r="A144" s="65"/>
      <c r="B144" s="65"/>
      <c r="C144" s="38"/>
      <c r="D144" s="165"/>
      <c r="E144" s="70" t="s">
        <v>37</v>
      </c>
      <c r="F144" s="39">
        <f>F141-F142+F143</f>
        <v>7146.15</v>
      </c>
      <c r="G144" s="40">
        <f>G141-G142+G143</f>
        <v>7146.15</v>
      </c>
      <c r="H144" s="39">
        <f>H141-H142+H143</f>
        <v>7146.15</v>
      </c>
      <c r="I144" s="39"/>
      <c r="J144" s="39">
        <f>J141-J142+J143</f>
        <v>7146.15</v>
      </c>
      <c r="K144" s="39"/>
      <c r="L144" s="39"/>
      <c r="M144" s="39"/>
      <c r="N144" s="39"/>
      <c r="O144" s="41"/>
      <c r="P144" s="40"/>
      <c r="Q144" s="39"/>
      <c r="R144" s="39"/>
      <c r="S144" s="57"/>
      <c r="T144" s="57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</row>
    <row r="145" spans="1:84" s="1" customFormat="1" ht="16.5" customHeight="1" x14ac:dyDescent="0.2">
      <c r="A145" s="42"/>
      <c r="B145" s="42"/>
      <c r="C145" s="42">
        <v>3110</v>
      </c>
      <c r="D145" s="163" t="s">
        <v>17</v>
      </c>
      <c r="E145" s="69" t="s">
        <v>34</v>
      </c>
      <c r="F145" s="35">
        <f>G145+P145</f>
        <v>8144126</v>
      </c>
      <c r="G145" s="36">
        <f>H145+K145+L145+M145</f>
        <v>8144126</v>
      </c>
      <c r="H145" s="37"/>
      <c r="I145" s="37"/>
      <c r="J145" s="37"/>
      <c r="K145" s="37"/>
      <c r="L145" s="37">
        <v>8144126</v>
      </c>
      <c r="M145" s="37"/>
      <c r="N145" s="37"/>
      <c r="O145" s="52"/>
      <c r="P145" s="53"/>
      <c r="Q145" s="37"/>
      <c r="R145" s="37"/>
      <c r="S145" s="37"/>
      <c r="T145" s="37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</row>
    <row r="146" spans="1:84" s="14" customFormat="1" ht="16.5" customHeight="1" x14ac:dyDescent="0.2">
      <c r="A146" s="34"/>
      <c r="B146" s="34"/>
      <c r="C146" s="42"/>
      <c r="D146" s="164"/>
      <c r="E146" s="69" t="s">
        <v>35</v>
      </c>
      <c r="F146" s="35">
        <f>G146+P146</f>
        <v>38835</v>
      </c>
      <c r="G146" s="36">
        <f>H146+K146+L146+M146</f>
        <v>38835</v>
      </c>
      <c r="H146" s="37"/>
      <c r="I146" s="37"/>
      <c r="J146" s="37"/>
      <c r="K146" s="37"/>
      <c r="L146" s="37">
        <v>38835</v>
      </c>
      <c r="M146" s="37"/>
      <c r="N146" s="37"/>
      <c r="O146" s="52"/>
      <c r="P146" s="36"/>
      <c r="Q146" s="37"/>
      <c r="R146" s="37"/>
      <c r="S146" s="37"/>
      <c r="T146" s="37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</row>
    <row r="147" spans="1:84" s="14" customFormat="1" ht="16.5" customHeight="1" x14ac:dyDescent="0.2">
      <c r="A147" s="34"/>
      <c r="B147" s="34"/>
      <c r="C147" s="42"/>
      <c r="D147" s="164"/>
      <c r="E147" s="69" t="s">
        <v>36</v>
      </c>
      <c r="F147" s="35"/>
      <c r="G147" s="36"/>
      <c r="H147" s="37"/>
      <c r="I147" s="37"/>
      <c r="J147" s="37"/>
      <c r="K147" s="37"/>
      <c r="L147" s="37"/>
      <c r="M147" s="37"/>
      <c r="N147" s="37"/>
      <c r="O147" s="52"/>
      <c r="P147" s="36"/>
      <c r="Q147" s="37"/>
      <c r="R147" s="37"/>
      <c r="S147" s="37"/>
      <c r="T147" s="3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</row>
    <row r="148" spans="1:84" s="17" customFormat="1" ht="16.5" customHeight="1" x14ac:dyDescent="0.2">
      <c r="A148" s="65"/>
      <c r="B148" s="65"/>
      <c r="C148" s="38"/>
      <c r="D148" s="165"/>
      <c r="E148" s="70" t="s">
        <v>37</v>
      </c>
      <c r="F148" s="39">
        <f>F145-F146+F147</f>
        <v>8105291</v>
      </c>
      <c r="G148" s="40">
        <f>G145-G146+G147</f>
        <v>8105291</v>
      </c>
      <c r="H148" s="39"/>
      <c r="I148" s="39"/>
      <c r="J148" s="39"/>
      <c r="K148" s="39"/>
      <c r="L148" s="39">
        <f>L145-L146+L147</f>
        <v>8105291</v>
      </c>
      <c r="M148" s="39"/>
      <c r="N148" s="39"/>
      <c r="O148" s="41"/>
      <c r="P148" s="40"/>
      <c r="Q148" s="39"/>
      <c r="R148" s="39"/>
      <c r="S148" s="57"/>
      <c r="T148" s="57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1:84" s="17" customFormat="1" ht="16.5" customHeight="1" x14ac:dyDescent="0.2">
      <c r="A149" s="42"/>
      <c r="B149" s="42"/>
      <c r="C149" s="42">
        <v>4010</v>
      </c>
      <c r="D149" s="163" t="s">
        <v>14</v>
      </c>
      <c r="E149" s="69" t="s">
        <v>34</v>
      </c>
      <c r="F149" s="35">
        <f>G149+P149</f>
        <v>190925</v>
      </c>
      <c r="G149" s="36">
        <f>H149+K149+L149+M149</f>
        <v>190925</v>
      </c>
      <c r="H149" s="37">
        <f>SUM(I149:J149)</f>
        <v>190925</v>
      </c>
      <c r="I149" s="37">
        <v>190925</v>
      </c>
      <c r="J149" s="37"/>
      <c r="K149" s="37"/>
      <c r="L149" s="37"/>
      <c r="M149" s="37"/>
      <c r="N149" s="37"/>
      <c r="O149" s="52"/>
      <c r="P149" s="53"/>
      <c r="Q149" s="37"/>
      <c r="R149" s="37"/>
      <c r="S149" s="37"/>
      <c r="T149" s="37"/>
      <c r="U149" s="12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</row>
    <row r="150" spans="1:84" s="17" customFormat="1" ht="16.5" customHeight="1" x14ac:dyDescent="0.2">
      <c r="A150" s="34"/>
      <c r="B150" s="34"/>
      <c r="C150" s="42"/>
      <c r="D150" s="164"/>
      <c r="E150" s="69" t="s">
        <v>35</v>
      </c>
      <c r="F150" s="35">
        <f>G150+P150</f>
        <v>971</v>
      </c>
      <c r="G150" s="36">
        <f>H150+K150+L150+M150</f>
        <v>971</v>
      </c>
      <c r="H150" s="37">
        <f>SUM(I150:J150)</f>
        <v>971</v>
      </c>
      <c r="I150" s="37">
        <v>971</v>
      </c>
      <c r="J150" s="37"/>
      <c r="K150" s="37"/>
      <c r="L150" s="37"/>
      <c r="M150" s="37"/>
      <c r="N150" s="37"/>
      <c r="O150" s="52"/>
      <c r="P150" s="36"/>
      <c r="Q150" s="37"/>
      <c r="R150" s="37"/>
      <c r="S150" s="37"/>
      <c r="T150" s="37"/>
      <c r="U150" s="14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17" customFormat="1" ht="16.5" customHeight="1" x14ac:dyDescent="0.2">
      <c r="A151" s="34"/>
      <c r="B151" s="34"/>
      <c r="C151" s="42"/>
      <c r="D151" s="164"/>
      <c r="E151" s="69" t="s">
        <v>36</v>
      </c>
      <c r="F151" s="35"/>
      <c r="G151" s="36"/>
      <c r="H151" s="37"/>
      <c r="I151" s="37"/>
      <c r="J151" s="37"/>
      <c r="K151" s="37"/>
      <c r="L151" s="37"/>
      <c r="M151" s="37"/>
      <c r="N151" s="37"/>
      <c r="O151" s="52"/>
      <c r="P151" s="36"/>
      <c r="Q151" s="37"/>
      <c r="R151" s="37"/>
      <c r="S151" s="37"/>
      <c r="T151" s="37"/>
      <c r="U151" s="14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</row>
    <row r="152" spans="1:84" s="17" customFormat="1" ht="16.5" customHeight="1" x14ac:dyDescent="0.2">
      <c r="A152" s="65"/>
      <c r="B152" s="65"/>
      <c r="C152" s="38"/>
      <c r="D152" s="165"/>
      <c r="E152" s="70" t="s">
        <v>37</v>
      </c>
      <c r="F152" s="39">
        <f>F149-F150+F151</f>
        <v>189954</v>
      </c>
      <c r="G152" s="40">
        <f>G149-G150+G151</f>
        <v>189954</v>
      </c>
      <c r="H152" s="39">
        <f>H149-H150+H151</f>
        <v>189954</v>
      </c>
      <c r="I152" s="39">
        <f>I149-I150+I151</f>
        <v>189954</v>
      </c>
      <c r="J152" s="39"/>
      <c r="K152" s="39"/>
      <c r="L152" s="39"/>
      <c r="M152" s="39"/>
      <c r="N152" s="39"/>
      <c r="O152" s="41"/>
      <c r="P152" s="40"/>
      <c r="Q152" s="39"/>
      <c r="R152" s="39"/>
      <c r="S152" s="57"/>
      <c r="T152" s="57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" customFormat="1" ht="16.5" customHeight="1" x14ac:dyDescent="0.2">
      <c r="A153" s="42"/>
      <c r="B153" s="42"/>
      <c r="C153" s="42">
        <v>4110</v>
      </c>
      <c r="D153" s="163" t="s">
        <v>11</v>
      </c>
      <c r="E153" s="69" t="s">
        <v>34</v>
      </c>
      <c r="F153" s="35">
        <f>G153+P153</f>
        <v>521553</v>
      </c>
      <c r="G153" s="36">
        <f>H153+K153+L153+M153</f>
        <v>521553</v>
      </c>
      <c r="H153" s="37">
        <f>SUM(I153:J153)</f>
        <v>521553</v>
      </c>
      <c r="I153" s="37">
        <v>521553</v>
      </c>
      <c r="J153" s="37"/>
      <c r="K153" s="37"/>
      <c r="L153" s="37"/>
      <c r="M153" s="37"/>
      <c r="N153" s="37"/>
      <c r="O153" s="52"/>
      <c r="P153" s="53"/>
      <c r="Q153" s="37"/>
      <c r="R153" s="37"/>
      <c r="S153" s="37"/>
      <c r="T153" s="37"/>
      <c r="U153" s="12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5" customFormat="1" ht="16.5" customHeight="1" x14ac:dyDescent="0.2">
      <c r="A154" s="34"/>
      <c r="B154" s="34"/>
      <c r="C154" s="42"/>
      <c r="D154" s="164"/>
      <c r="E154" s="69" t="s">
        <v>35</v>
      </c>
      <c r="F154" s="35">
        <f>G154+P154</f>
        <v>170</v>
      </c>
      <c r="G154" s="36">
        <f>H154+K154+L154+M154</f>
        <v>170</v>
      </c>
      <c r="H154" s="37">
        <f>SUM(I154:J154)</f>
        <v>170</v>
      </c>
      <c r="I154" s="37">
        <v>170</v>
      </c>
      <c r="J154" s="37"/>
      <c r="K154" s="37"/>
      <c r="L154" s="37"/>
      <c r="M154" s="37"/>
      <c r="N154" s="37"/>
      <c r="O154" s="52"/>
      <c r="P154" s="36"/>
      <c r="Q154" s="37"/>
      <c r="R154" s="37"/>
      <c r="S154" s="37"/>
      <c r="T154" s="37"/>
      <c r="U154" s="1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5" customFormat="1" ht="16.5" customHeight="1" x14ac:dyDescent="0.2">
      <c r="A155" s="34"/>
      <c r="B155" s="34"/>
      <c r="C155" s="42"/>
      <c r="D155" s="164"/>
      <c r="E155" s="69" t="s">
        <v>36</v>
      </c>
      <c r="F155" s="35"/>
      <c r="G155" s="36"/>
      <c r="H155" s="37"/>
      <c r="I155" s="37"/>
      <c r="J155" s="37"/>
      <c r="K155" s="37"/>
      <c r="L155" s="37"/>
      <c r="M155" s="37"/>
      <c r="N155" s="37"/>
      <c r="O155" s="52"/>
      <c r="P155" s="36"/>
      <c r="Q155" s="37"/>
      <c r="R155" s="37"/>
      <c r="S155" s="37"/>
      <c r="T155" s="37"/>
      <c r="U155" s="14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9" customFormat="1" ht="16.5" customHeight="1" x14ac:dyDescent="0.2">
      <c r="A156" s="65"/>
      <c r="B156" s="65"/>
      <c r="C156" s="38"/>
      <c r="D156" s="165"/>
      <c r="E156" s="70" t="s">
        <v>37</v>
      </c>
      <c r="F156" s="39">
        <f>F153-F154+F155</f>
        <v>521383</v>
      </c>
      <c r="G156" s="40">
        <f>G153-G154+G155</f>
        <v>521383</v>
      </c>
      <c r="H156" s="39">
        <f>H153-H154+H155</f>
        <v>521383</v>
      </c>
      <c r="I156" s="39">
        <f>I153-I154+I155</f>
        <v>521383</v>
      </c>
      <c r="J156" s="39"/>
      <c r="K156" s="39"/>
      <c r="L156" s="39"/>
      <c r="M156" s="39"/>
      <c r="N156" s="39"/>
      <c r="O156" s="41"/>
      <c r="P156" s="40"/>
      <c r="Q156" s="39"/>
      <c r="R156" s="39"/>
      <c r="S156" s="57"/>
      <c r="T156" s="57"/>
      <c r="U156" s="17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" customFormat="1" ht="16.5" customHeight="1" x14ac:dyDescent="0.2">
      <c r="A157" s="42"/>
      <c r="B157" s="42"/>
      <c r="C157" s="42">
        <v>4120</v>
      </c>
      <c r="D157" s="163" t="s">
        <v>53</v>
      </c>
      <c r="E157" s="69" t="s">
        <v>34</v>
      </c>
      <c r="F157" s="35">
        <f>G157+P157</f>
        <v>5094</v>
      </c>
      <c r="G157" s="36">
        <f>H157+K157+L157+M157</f>
        <v>5094</v>
      </c>
      <c r="H157" s="37">
        <f>SUM(I157:J157)</f>
        <v>5094</v>
      </c>
      <c r="I157" s="37">
        <v>5094</v>
      </c>
      <c r="J157" s="37"/>
      <c r="K157" s="37"/>
      <c r="L157" s="37"/>
      <c r="M157" s="37"/>
      <c r="N157" s="37"/>
      <c r="O157" s="52"/>
      <c r="P157" s="53"/>
      <c r="Q157" s="37"/>
      <c r="R157" s="37"/>
      <c r="S157" s="37"/>
      <c r="T157" s="37"/>
      <c r="U157" s="12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4" customFormat="1" ht="16.5" customHeight="1" x14ac:dyDescent="0.2">
      <c r="A158" s="34"/>
      <c r="B158" s="34"/>
      <c r="C158" s="42"/>
      <c r="D158" s="164"/>
      <c r="E158" s="69" t="s">
        <v>35</v>
      </c>
      <c r="F158" s="35">
        <f>G158+P158</f>
        <v>24</v>
      </c>
      <c r="G158" s="36">
        <f>H158+K158+L158+M158</f>
        <v>24</v>
      </c>
      <c r="H158" s="37">
        <f>SUM(I158:J158)</f>
        <v>24</v>
      </c>
      <c r="I158" s="37">
        <v>24</v>
      </c>
      <c r="J158" s="37"/>
      <c r="K158" s="37"/>
      <c r="L158" s="37"/>
      <c r="M158" s="37"/>
      <c r="N158" s="37"/>
      <c r="O158" s="52"/>
      <c r="P158" s="36"/>
      <c r="Q158" s="37"/>
      <c r="R158" s="37"/>
      <c r="S158" s="37"/>
      <c r="T158" s="37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4" customFormat="1" ht="16.5" customHeight="1" x14ac:dyDescent="0.2">
      <c r="A159" s="34"/>
      <c r="B159" s="34"/>
      <c r="C159" s="42"/>
      <c r="D159" s="164"/>
      <c r="E159" s="69" t="s">
        <v>36</v>
      </c>
      <c r="F159" s="35"/>
      <c r="G159" s="36"/>
      <c r="H159" s="37"/>
      <c r="I159" s="37"/>
      <c r="J159" s="37"/>
      <c r="K159" s="37"/>
      <c r="L159" s="37"/>
      <c r="M159" s="37"/>
      <c r="N159" s="37"/>
      <c r="O159" s="52"/>
      <c r="P159" s="36"/>
      <c r="Q159" s="37"/>
      <c r="R159" s="37"/>
      <c r="S159" s="37"/>
      <c r="T159" s="37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7" customFormat="1" ht="16.5" customHeight="1" x14ac:dyDescent="0.2">
      <c r="A160" s="65"/>
      <c r="B160" s="65"/>
      <c r="C160" s="38"/>
      <c r="D160" s="165"/>
      <c r="E160" s="70" t="s">
        <v>37</v>
      </c>
      <c r="F160" s="39">
        <f>F157-F158+F159</f>
        <v>5070</v>
      </c>
      <c r="G160" s="40">
        <f>G157-G158+G159</f>
        <v>5070</v>
      </c>
      <c r="H160" s="39">
        <f>H157-H158+H159</f>
        <v>5070</v>
      </c>
      <c r="I160" s="39">
        <f>I157-I158+I159</f>
        <v>5070</v>
      </c>
      <c r="J160" s="39"/>
      <c r="K160" s="39"/>
      <c r="L160" s="39"/>
      <c r="M160" s="39"/>
      <c r="N160" s="39"/>
      <c r="O160" s="41"/>
      <c r="P160" s="40"/>
      <c r="Q160" s="39"/>
      <c r="R160" s="39"/>
      <c r="S160" s="57"/>
      <c r="T160" s="57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" customFormat="1" ht="16.5" customHeight="1" x14ac:dyDescent="0.2">
      <c r="A161" s="42"/>
      <c r="B161" s="42"/>
      <c r="C161" s="42">
        <v>4580</v>
      </c>
      <c r="D161" s="73" t="s">
        <v>42</v>
      </c>
      <c r="E161" s="69" t="s">
        <v>34</v>
      </c>
      <c r="F161" s="35">
        <f>G161+P161</f>
        <v>477.57</v>
      </c>
      <c r="G161" s="36">
        <f>H161+K161+L161+M161</f>
        <v>477.57</v>
      </c>
      <c r="H161" s="37">
        <f>SUM(I161:J161)</f>
        <v>477.57</v>
      </c>
      <c r="I161" s="37"/>
      <c r="J161" s="37">
        <v>477.57</v>
      </c>
      <c r="K161" s="37"/>
      <c r="L161" s="37"/>
      <c r="M161" s="37"/>
      <c r="N161" s="37"/>
      <c r="O161" s="52"/>
      <c r="P161" s="53"/>
      <c r="Q161" s="37"/>
      <c r="R161" s="37"/>
      <c r="S161" s="37"/>
      <c r="T161" s="37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4" customFormat="1" ht="16.5" customHeight="1" x14ac:dyDescent="0.2">
      <c r="A162" s="34"/>
      <c r="B162" s="34"/>
      <c r="C162" s="42"/>
      <c r="D162" s="74"/>
      <c r="E162" s="69" t="s">
        <v>35</v>
      </c>
      <c r="F162" s="35"/>
      <c r="G162" s="36"/>
      <c r="H162" s="37"/>
      <c r="I162" s="37"/>
      <c r="J162" s="37"/>
      <c r="K162" s="37"/>
      <c r="L162" s="37"/>
      <c r="M162" s="37"/>
      <c r="N162" s="37"/>
      <c r="O162" s="52"/>
      <c r="P162" s="36"/>
      <c r="Q162" s="37"/>
      <c r="R162" s="37"/>
      <c r="S162" s="37"/>
      <c r="T162" s="37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</row>
    <row r="163" spans="1:84" s="14" customFormat="1" ht="16.5" customHeight="1" x14ac:dyDescent="0.2">
      <c r="A163" s="34"/>
      <c r="B163" s="34"/>
      <c r="C163" s="42"/>
      <c r="D163" s="74"/>
      <c r="E163" s="69" t="s">
        <v>36</v>
      </c>
      <c r="F163" s="35">
        <f>G163+P163</f>
        <v>689.34</v>
      </c>
      <c r="G163" s="36">
        <f>H163+K163+L163+M163</f>
        <v>689.34</v>
      </c>
      <c r="H163" s="37">
        <f>SUM(I163:J163)</f>
        <v>689.34</v>
      </c>
      <c r="I163" s="37"/>
      <c r="J163" s="37">
        <v>689.34</v>
      </c>
      <c r="K163" s="37"/>
      <c r="L163" s="37"/>
      <c r="M163" s="37"/>
      <c r="N163" s="37"/>
      <c r="O163" s="52"/>
      <c r="P163" s="36"/>
      <c r="Q163" s="37"/>
      <c r="R163" s="37"/>
      <c r="S163" s="37"/>
      <c r="T163" s="37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17" customFormat="1" ht="16.5" customHeight="1" x14ac:dyDescent="0.2">
      <c r="A164" s="65"/>
      <c r="B164" s="65"/>
      <c r="C164" s="38"/>
      <c r="D164" s="75"/>
      <c r="E164" s="70" t="s">
        <v>37</v>
      </c>
      <c r="F164" s="39">
        <f>F161-F162+F163</f>
        <v>1166.9100000000001</v>
      </c>
      <c r="G164" s="40">
        <f>G161-G162+G163</f>
        <v>1166.9100000000001</v>
      </c>
      <c r="H164" s="39">
        <f>H161-H162+H163</f>
        <v>1166.9100000000001</v>
      </c>
      <c r="I164" s="39"/>
      <c r="J164" s="39">
        <f>J161-J162+J163</f>
        <v>1166.9100000000001</v>
      </c>
      <c r="K164" s="39"/>
      <c r="L164" s="39"/>
      <c r="M164" s="39"/>
      <c r="N164" s="39"/>
      <c r="O164" s="41"/>
      <c r="P164" s="40"/>
      <c r="Q164" s="39"/>
      <c r="R164" s="39"/>
      <c r="S164" s="57"/>
      <c r="T164" s="57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00" customFormat="1" ht="16.5" customHeight="1" x14ac:dyDescent="0.2">
      <c r="A165" s="81"/>
      <c r="B165" s="81"/>
      <c r="C165" s="160" t="s">
        <v>39</v>
      </c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2"/>
    </row>
    <row r="166" spans="1:84" s="100" customFormat="1" ht="16.5" customHeight="1" x14ac:dyDescent="0.2">
      <c r="A166" s="81"/>
      <c r="B166" s="34"/>
      <c r="C166" s="154" t="s">
        <v>60</v>
      </c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6"/>
    </row>
    <row r="167" spans="1:84" s="100" customFormat="1" ht="29.25" customHeight="1" x14ac:dyDescent="0.2">
      <c r="A167" s="81"/>
      <c r="B167" s="34"/>
      <c r="C167" s="154" t="s">
        <v>79</v>
      </c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6"/>
    </row>
    <row r="168" spans="1:84" s="100" customFormat="1" ht="26.25" customHeight="1" x14ac:dyDescent="0.2">
      <c r="A168" s="81"/>
      <c r="B168" s="34"/>
      <c r="C168" s="154" t="s">
        <v>80</v>
      </c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6"/>
    </row>
    <row r="169" spans="1:84" s="100" customFormat="1" ht="6.75" customHeight="1" x14ac:dyDescent="0.2">
      <c r="A169" s="81"/>
      <c r="B169" s="34"/>
      <c r="C169" s="154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6"/>
    </row>
    <row r="170" spans="1:84" s="100" customFormat="1" ht="16.5" customHeight="1" x14ac:dyDescent="0.2">
      <c r="A170" s="81"/>
      <c r="B170" s="34"/>
      <c r="C170" s="154" t="s">
        <v>64</v>
      </c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6"/>
    </row>
    <row r="171" spans="1:84" s="100" customFormat="1" ht="42" customHeight="1" x14ac:dyDescent="0.2">
      <c r="A171" s="81"/>
      <c r="B171" s="34"/>
      <c r="C171" s="157" t="s">
        <v>73</v>
      </c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9"/>
    </row>
    <row r="172" spans="1:84" s="1" customFormat="1" ht="16.5" customHeight="1" x14ac:dyDescent="0.2">
      <c r="A172" s="34"/>
      <c r="B172" s="43">
        <v>85504</v>
      </c>
      <c r="C172" s="42"/>
      <c r="D172" s="169" t="s">
        <v>44</v>
      </c>
      <c r="E172" s="69" t="s">
        <v>34</v>
      </c>
      <c r="F172" s="35">
        <f>G172+P172</f>
        <v>1157717</v>
      </c>
      <c r="G172" s="36">
        <f>H172+K172+L172+M172</f>
        <v>1157717</v>
      </c>
      <c r="H172" s="37">
        <f>SUM(I172:J172)</f>
        <v>162817</v>
      </c>
      <c r="I172" s="37">
        <v>150000</v>
      </c>
      <c r="J172" s="37">
        <v>12817</v>
      </c>
      <c r="K172" s="37"/>
      <c r="L172" s="37">
        <v>994900</v>
      </c>
      <c r="M172" s="101"/>
      <c r="N172" s="101"/>
      <c r="O172" s="77"/>
      <c r="P172" s="53"/>
      <c r="Q172" s="101"/>
      <c r="R172" s="101"/>
      <c r="S172" s="101"/>
      <c r="T172" s="101"/>
      <c r="U172" s="3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14" customFormat="1" ht="16.5" customHeight="1" x14ac:dyDescent="0.2">
      <c r="A173" s="34"/>
      <c r="B173" s="34"/>
      <c r="C173" s="42"/>
      <c r="D173" s="169"/>
      <c r="E173" s="69" t="s">
        <v>35</v>
      </c>
      <c r="F173" s="35"/>
      <c r="G173" s="36"/>
      <c r="H173" s="37"/>
      <c r="I173" s="37"/>
      <c r="J173" s="37"/>
      <c r="K173" s="37"/>
      <c r="L173" s="37"/>
      <c r="M173" s="101"/>
      <c r="N173" s="101"/>
      <c r="O173" s="77"/>
      <c r="P173" s="53"/>
      <c r="Q173" s="101"/>
      <c r="R173" s="101"/>
      <c r="S173" s="101"/>
      <c r="T173" s="101"/>
      <c r="U173" s="15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14" customFormat="1" ht="16.5" customHeight="1" x14ac:dyDescent="0.2">
      <c r="A174" s="34"/>
      <c r="B174" s="34"/>
      <c r="C174" s="42"/>
      <c r="D174" s="169"/>
      <c r="E174" s="69" t="s">
        <v>36</v>
      </c>
      <c r="F174" s="35">
        <f>G174+P174</f>
        <v>9000</v>
      </c>
      <c r="G174" s="36">
        <f>H174+K174+L174+M174</f>
        <v>9000</v>
      </c>
      <c r="H174" s="37">
        <f>SUM(I174:J174)</f>
        <v>300</v>
      </c>
      <c r="I174" s="37">
        <f t="shared" ref="I174:J174" si="17">I178+I182+I186+I190+I194</f>
        <v>216</v>
      </c>
      <c r="J174" s="37">
        <f t="shared" si="17"/>
        <v>84</v>
      </c>
      <c r="K174" s="37"/>
      <c r="L174" s="37">
        <f>L178+L182+L186+L190+L194</f>
        <v>8700</v>
      </c>
      <c r="M174" s="101"/>
      <c r="N174" s="101"/>
      <c r="O174" s="77"/>
      <c r="P174" s="53"/>
      <c r="Q174" s="101"/>
      <c r="R174" s="101"/>
      <c r="S174" s="101"/>
      <c r="T174" s="101"/>
      <c r="U174" s="15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7" customFormat="1" ht="16.5" customHeight="1" x14ac:dyDescent="0.2">
      <c r="A175" s="65"/>
      <c r="B175" s="65"/>
      <c r="C175" s="38"/>
      <c r="D175" s="170"/>
      <c r="E175" s="70" t="s">
        <v>37</v>
      </c>
      <c r="F175" s="39">
        <f t="shared" ref="F175:H175" si="18">F172-F173+F174</f>
        <v>1166717</v>
      </c>
      <c r="G175" s="40">
        <f t="shared" si="18"/>
        <v>1166717</v>
      </c>
      <c r="H175" s="39">
        <f t="shared" si="18"/>
        <v>163117</v>
      </c>
      <c r="I175" s="57">
        <f>I172-I173+I174</f>
        <v>150216</v>
      </c>
      <c r="J175" s="57">
        <f>J172-J173+J174</f>
        <v>12901</v>
      </c>
      <c r="K175" s="57"/>
      <c r="L175" s="57">
        <f>L172-L173+L174</f>
        <v>1003600</v>
      </c>
      <c r="M175" s="39"/>
      <c r="N175" s="39"/>
      <c r="O175" s="41"/>
      <c r="P175" s="40"/>
      <c r="Q175" s="39"/>
      <c r="R175" s="39"/>
      <c r="S175" s="57"/>
      <c r="T175" s="57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17" customFormat="1" ht="16.5" customHeight="1" x14ac:dyDescent="0.2">
      <c r="A176" s="42"/>
      <c r="B176" s="42"/>
      <c r="C176" s="42">
        <v>3110</v>
      </c>
      <c r="D176" s="163" t="s">
        <v>17</v>
      </c>
      <c r="E176" s="69" t="s">
        <v>34</v>
      </c>
      <c r="F176" s="35">
        <f>G176+P176</f>
        <v>993900</v>
      </c>
      <c r="G176" s="36">
        <f>H176+K176+L176+M176</f>
        <v>993900</v>
      </c>
      <c r="H176" s="37"/>
      <c r="I176" s="37"/>
      <c r="J176" s="37"/>
      <c r="K176" s="37"/>
      <c r="L176" s="37">
        <v>993900</v>
      </c>
      <c r="M176" s="37"/>
      <c r="N176" s="37"/>
      <c r="O176" s="52"/>
      <c r="P176" s="53"/>
      <c r="Q176" s="37"/>
      <c r="R176" s="37"/>
      <c r="S176" s="37"/>
      <c r="T176" s="37"/>
      <c r="U176" s="90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7" customFormat="1" ht="16.5" customHeight="1" x14ac:dyDescent="0.2">
      <c r="A177" s="34"/>
      <c r="B177" s="34"/>
      <c r="C177" s="42"/>
      <c r="D177" s="164"/>
      <c r="E177" s="69" t="s">
        <v>35</v>
      </c>
      <c r="F177" s="35"/>
      <c r="G177" s="36"/>
      <c r="H177" s="37"/>
      <c r="I177" s="37"/>
      <c r="J177" s="37"/>
      <c r="K177" s="37"/>
      <c r="L177" s="37"/>
      <c r="M177" s="37"/>
      <c r="N177" s="37"/>
      <c r="O177" s="52"/>
      <c r="P177" s="36"/>
      <c r="Q177" s="37"/>
      <c r="R177" s="37"/>
      <c r="S177" s="37"/>
      <c r="T177" s="37"/>
      <c r="U177" s="90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7" customFormat="1" ht="16.5" customHeight="1" x14ac:dyDescent="0.2">
      <c r="A178" s="34"/>
      <c r="B178" s="34"/>
      <c r="C178" s="42"/>
      <c r="D178" s="164"/>
      <c r="E178" s="69" t="s">
        <v>36</v>
      </c>
      <c r="F178" s="35">
        <f>G178+P178</f>
        <v>8700</v>
      </c>
      <c r="G178" s="36">
        <f>H178+K178+L178+M178</f>
        <v>8700</v>
      </c>
      <c r="H178" s="37"/>
      <c r="I178" s="37"/>
      <c r="J178" s="37"/>
      <c r="K178" s="37"/>
      <c r="L178" s="37">
        <v>8700</v>
      </c>
      <c r="M178" s="37"/>
      <c r="N178" s="37"/>
      <c r="O178" s="52"/>
      <c r="P178" s="36"/>
      <c r="Q178" s="37"/>
      <c r="R178" s="37"/>
      <c r="S178" s="37"/>
      <c r="T178" s="37"/>
      <c r="U178" s="90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17" customFormat="1" ht="16.5" customHeight="1" x14ac:dyDescent="0.2">
      <c r="A179" s="65"/>
      <c r="B179" s="65"/>
      <c r="C179" s="38"/>
      <c r="D179" s="165"/>
      <c r="E179" s="70" t="s">
        <v>37</v>
      </c>
      <c r="F179" s="39">
        <f>F176-F177+F178</f>
        <v>1002600</v>
      </c>
      <c r="G179" s="40">
        <f>G176-G177+G178</f>
        <v>1002600</v>
      </c>
      <c r="H179" s="39"/>
      <c r="I179" s="39"/>
      <c r="J179" s="39"/>
      <c r="K179" s="39"/>
      <c r="L179" s="39">
        <f>L176-L177+L178</f>
        <v>1002600</v>
      </c>
      <c r="M179" s="39"/>
      <c r="N179" s="39"/>
      <c r="O179" s="41"/>
      <c r="P179" s="40"/>
      <c r="Q179" s="39"/>
      <c r="R179" s="39"/>
      <c r="S179" s="57"/>
      <c r="T179" s="57"/>
      <c r="U179" s="90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1" customFormat="1" ht="16.5" customHeight="1" x14ac:dyDescent="0.2">
      <c r="A180" s="42"/>
      <c r="B180" s="42"/>
      <c r="C180" s="42">
        <v>4010</v>
      </c>
      <c r="D180" s="163" t="s">
        <v>14</v>
      </c>
      <c r="E180" s="69" t="s">
        <v>34</v>
      </c>
      <c r="F180" s="35">
        <f>G180+P180</f>
        <v>115126</v>
      </c>
      <c r="G180" s="36">
        <f>H180+K180+L180+M180</f>
        <v>115126</v>
      </c>
      <c r="H180" s="37">
        <f>SUM(I180:J180)</f>
        <v>115126</v>
      </c>
      <c r="I180" s="37">
        <v>115126</v>
      </c>
      <c r="J180" s="37"/>
      <c r="K180" s="37"/>
      <c r="L180" s="37"/>
      <c r="M180" s="37"/>
      <c r="N180" s="37"/>
      <c r="O180" s="52"/>
      <c r="P180" s="53"/>
      <c r="Q180" s="37"/>
      <c r="R180" s="37"/>
      <c r="S180" s="37"/>
      <c r="T180" s="37"/>
      <c r="U180" s="12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14" customFormat="1" ht="16.5" customHeight="1" x14ac:dyDescent="0.2">
      <c r="A181" s="34"/>
      <c r="B181" s="34"/>
      <c r="C181" s="42"/>
      <c r="D181" s="164"/>
      <c r="E181" s="69" t="s">
        <v>35</v>
      </c>
      <c r="F181" s="35"/>
      <c r="G181" s="36"/>
      <c r="H181" s="37"/>
      <c r="I181" s="37"/>
      <c r="J181" s="37"/>
      <c r="K181" s="37"/>
      <c r="L181" s="37"/>
      <c r="M181" s="37"/>
      <c r="N181" s="37"/>
      <c r="O181" s="52"/>
      <c r="P181" s="36"/>
      <c r="Q181" s="37"/>
      <c r="R181" s="37"/>
      <c r="S181" s="37"/>
      <c r="T181" s="37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14" customFormat="1" ht="16.5" customHeight="1" x14ac:dyDescent="0.2">
      <c r="A182" s="34"/>
      <c r="B182" s="34"/>
      <c r="C182" s="42"/>
      <c r="D182" s="164"/>
      <c r="E182" s="69" t="s">
        <v>36</v>
      </c>
      <c r="F182" s="35">
        <f>G182+P182</f>
        <v>180</v>
      </c>
      <c r="G182" s="36">
        <f>H182+K182+L182+M182</f>
        <v>180</v>
      </c>
      <c r="H182" s="37">
        <f>SUM(I182:J182)</f>
        <v>180</v>
      </c>
      <c r="I182" s="37">
        <v>180</v>
      </c>
      <c r="J182" s="37"/>
      <c r="K182" s="37"/>
      <c r="L182" s="37"/>
      <c r="M182" s="37"/>
      <c r="N182" s="37"/>
      <c r="O182" s="52"/>
      <c r="P182" s="36"/>
      <c r="Q182" s="37"/>
      <c r="R182" s="37"/>
      <c r="S182" s="37"/>
      <c r="T182" s="37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7" customFormat="1" ht="16.5" customHeight="1" x14ac:dyDescent="0.2">
      <c r="A183" s="65"/>
      <c r="B183" s="65"/>
      <c r="C183" s="38"/>
      <c r="D183" s="165"/>
      <c r="E183" s="70" t="s">
        <v>37</v>
      </c>
      <c r="F183" s="39">
        <f>F180-F181+F182</f>
        <v>115306</v>
      </c>
      <c r="G183" s="40">
        <f>G180-G181+G182</f>
        <v>115306</v>
      </c>
      <c r="H183" s="39">
        <f>H180-H181+H182</f>
        <v>115306</v>
      </c>
      <c r="I183" s="39">
        <f>I180-I181+I182</f>
        <v>115306</v>
      </c>
      <c r="J183" s="39"/>
      <c r="K183" s="39"/>
      <c r="L183" s="39"/>
      <c r="M183" s="39"/>
      <c r="N183" s="39"/>
      <c r="O183" s="41"/>
      <c r="P183" s="40"/>
      <c r="Q183" s="39"/>
      <c r="R183" s="39"/>
      <c r="S183" s="57"/>
      <c r="T183" s="57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1" customFormat="1" ht="16.5" customHeight="1" x14ac:dyDescent="0.2">
      <c r="A184" s="42"/>
      <c r="B184" s="42"/>
      <c r="C184" s="42">
        <v>4110</v>
      </c>
      <c r="D184" s="163" t="s">
        <v>11</v>
      </c>
      <c r="E184" s="69" t="s">
        <v>34</v>
      </c>
      <c r="F184" s="35">
        <f>G184+P184</f>
        <v>22415</v>
      </c>
      <c r="G184" s="36">
        <f>H184+K184+L184+M184</f>
        <v>22415</v>
      </c>
      <c r="H184" s="37">
        <f>SUM(I184:J184)</f>
        <v>22415</v>
      </c>
      <c r="I184" s="37">
        <v>22415</v>
      </c>
      <c r="J184" s="37"/>
      <c r="K184" s="37"/>
      <c r="L184" s="37"/>
      <c r="M184" s="37"/>
      <c r="N184" s="37"/>
      <c r="O184" s="52"/>
      <c r="P184" s="53"/>
      <c r="Q184" s="37"/>
      <c r="R184" s="37"/>
      <c r="S184" s="37"/>
      <c r="T184" s="37"/>
      <c r="U184" s="12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</row>
    <row r="185" spans="1:84" s="15" customFormat="1" ht="16.5" customHeight="1" x14ac:dyDescent="0.2">
      <c r="A185" s="34"/>
      <c r="B185" s="34"/>
      <c r="C185" s="42"/>
      <c r="D185" s="164"/>
      <c r="E185" s="69" t="s">
        <v>35</v>
      </c>
      <c r="F185" s="35"/>
      <c r="G185" s="36"/>
      <c r="H185" s="37"/>
      <c r="I185" s="37"/>
      <c r="J185" s="37"/>
      <c r="K185" s="37"/>
      <c r="L185" s="37"/>
      <c r="M185" s="37"/>
      <c r="N185" s="37"/>
      <c r="O185" s="52"/>
      <c r="P185" s="36"/>
      <c r="Q185" s="37"/>
      <c r="R185" s="37"/>
      <c r="S185" s="37"/>
      <c r="T185" s="37"/>
      <c r="U185" s="14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15" customFormat="1" ht="16.5" customHeight="1" x14ac:dyDescent="0.2">
      <c r="A186" s="34"/>
      <c r="B186" s="34"/>
      <c r="C186" s="42"/>
      <c r="D186" s="164"/>
      <c r="E186" s="69" t="s">
        <v>36</v>
      </c>
      <c r="F186" s="35">
        <f>G186+P186</f>
        <v>32</v>
      </c>
      <c r="G186" s="36">
        <f>H186+K186+L186+M186</f>
        <v>32</v>
      </c>
      <c r="H186" s="37">
        <f>SUM(I186:J186)</f>
        <v>32</v>
      </c>
      <c r="I186" s="37">
        <v>32</v>
      </c>
      <c r="J186" s="37"/>
      <c r="K186" s="37"/>
      <c r="L186" s="37"/>
      <c r="M186" s="37"/>
      <c r="N186" s="37"/>
      <c r="O186" s="52"/>
      <c r="P186" s="36"/>
      <c r="Q186" s="37"/>
      <c r="R186" s="37"/>
      <c r="S186" s="37"/>
      <c r="T186" s="37"/>
      <c r="U186" s="14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17" customFormat="1" ht="16.5" customHeight="1" x14ac:dyDescent="0.2">
      <c r="A187" s="65"/>
      <c r="B187" s="65"/>
      <c r="C187" s="38"/>
      <c r="D187" s="165"/>
      <c r="E187" s="70" t="s">
        <v>37</v>
      </c>
      <c r="F187" s="39">
        <f>F184-F185+F186</f>
        <v>22447</v>
      </c>
      <c r="G187" s="40">
        <f>G184-G185+G186</f>
        <v>22447</v>
      </c>
      <c r="H187" s="39">
        <f>H184-H185+H186</f>
        <v>22447</v>
      </c>
      <c r="I187" s="39">
        <f>I184-I185+I186</f>
        <v>22447</v>
      </c>
      <c r="J187" s="39"/>
      <c r="K187" s="39"/>
      <c r="L187" s="39"/>
      <c r="M187" s="39"/>
      <c r="N187" s="39"/>
      <c r="O187" s="41"/>
      <c r="P187" s="40"/>
      <c r="Q187" s="39"/>
      <c r="R187" s="39"/>
      <c r="S187" s="57"/>
      <c r="T187" s="5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1" customFormat="1" ht="16.5" customHeight="1" x14ac:dyDescent="0.2">
      <c r="A188" s="42"/>
      <c r="B188" s="42"/>
      <c r="C188" s="42">
        <v>4120</v>
      </c>
      <c r="D188" s="163" t="s">
        <v>53</v>
      </c>
      <c r="E188" s="69" t="s">
        <v>34</v>
      </c>
      <c r="F188" s="35">
        <f>G188+P188</f>
        <v>3124</v>
      </c>
      <c r="G188" s="36">
        <f>H188+K188+L188+M188</f>
        <v>3124</v>
      </c>
      <c r="H188" s="37">
        <f>SUM(I188:J188)</f>
        <v>3124</v>
      </c>
      <c r="I188" s="37">
        <v>3124</v>
      </c>
      <c r="J188" s="37"/>
      <c r="K188" s="37"/>
      <c r="L188" s="37"/>
      <c r="M188" s="37"/>
      <c r="N188" s="37"/>
      <c r="O188" s="52"/>
      <c r="P188" s="53"/>
      <c r="Q188" s="37"/>
      <c r="R188" s="37"/>
      <c r="S188" s="37"/>
      <c r="T188" s="37"/>
      <c r="U188" s="12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14" customFormat="1" ht="16.5" customHeight="1" x14ac:dyDescent="0.2">
      <c r="A189" s="34"/>
      <c r="B189" s="34"/>
      <c r="C189" s="42"/>
      <c r="D189" s="164"/>
      <c r="E189" s="69" t="s">
        <v>35</v>
      </c>
      <c r="F189" s="35"/>
      <c r="G189" s="36"/>
      <c r="H189" s="37"/>
      <c r="I189" s="37"/>
      <c r="J189" s="37"/>
      <c r="K189" s="37"/>
      <c r="L189" s="37"/>
      <c r="M189" s="37"/>
      <c r="N189" s="37"/>
      <c r="O189" s="52"/>
      <c r="P189" s="36"/>
      <c r="Q189" s="37"/>
      <c r="R189" s="37"/>
      <c r="S189" s="37"/>
      <c r="T189" s="37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4" customFormat="1" ht="16.5" customHeight="1" x14ac:dyDescent="0.2">
      <c r="A190" s="34"/>
      <c r="B190" s="34"/>
      <c r="C190" s="42"/>
      <c r="D190" s="164"/>
      <c r="E190" s="69" t="s">
        <v>36</v>
      </c>
      <c r="F190" s="35">
        <f>G190+P190</f>
        <v>4</v>
      </c>
      <c r="G190" s="36">
        <f>H190+K190+L190+M190</f>
        <v>4</v>
      </c>
      <c r="H190" s="37">
        <f>SUM(I190:J190)</f>
        <v>4</v>
      </c>
      <c r="I190" s="37">
        <v>4</v>
      </c>
      <c r="J190" s="37"/>
      <c r="K190" s="37"/>
      <c r="L190" s="37"/>
      <c r="M190" s="37"/>
      <c r="N190" s="37"/>
      <c r="O190" s="52"/>
      <c r="P190" s="36"/>
      <c r="Q190" s="37"/>
      <c r="R190" s="37"/>
      <c r="S190" s="37"/>
      <c r="T190" s="37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17" customFormat="1" ht="16.5" customHeight="1" x14ac:dyDescent="0.2">
      <c r="A191" s="65"/>
      <c r="B191" s="65"/>
      <c r="C191" s="38"/>
      <c r="D191" s="165"/>
      <c r="E191" s="70" t="s">
        <v>37</v>
      </c>
      <c r="F191" s="39">
        <f>F188-F189+F190</f>
        <v>3128</v>
      </c>
      <c r="G191" s="40">
        <f>G188-G189+G190</f>
        <v>3128</v>
      </c>
      <c r="H191" s="39">
        <f>H188-H189+H190</f>
        <v>3128</v>
      </c>
      <c r="I191" s="39">
        <f>I188-I189+I190</f>
        <v>3128</v>
      </c>
      <c r="J191" s="39"/>
      <c r="K191" s="39"/>
      <c r="L191" s="39"/>
      <c r="M191" s="39"/>
      <c r="N191" s="39"/>
      <c r="O191" s="41"/>
      <c r="P191" s="40"/>
      <c r="Q191" s="39"/>
      <c r="R191" s="39"/>
      <c r="S191" s="57"/>
      <c r="T191" s="57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12" customFormat="1" ht="16.5" customHeight="1" x14ac:dyDescent="0.2">
      <c r="A192" s="42"/>
      <c r="B192" s="42"/>
      <c r="C192" s="42">
        <v>4210</v>
      </c>
      <c r="D192" s="163" t="s">
        <v>12</v>
      </c>
      <c r="E192" s="69" t="s">
        <v>34</v>
      </c>
      <c r="F192" s="35">
        <f>G192+P192</f>
        <v>6596</v>
      </c>
      <c r="G192" s="36">
        <f>H192+K192+L192+M192</f>
        <v>6596</v>
      </c>
      <c r="H192" s="37">
        <f>SUM(I192:J192)</f>
        <v>6596</v>
      </c>
      <c r="I192" s="37"/>
      <c r="J192" s="37">
        <v>6596</v>
      </c>
      <c r="K192" s="37"/>
      <c r="L192" s="37"/>
      <c r="M192" s="37"/>
      <c r="N192" s="37"/>
      <c r="O192" s="52"/>
      <c r="P192" s="53"/>
      <c r="Q192" s="37"/>
      <c r="R192" s="37"/>
      <c r="S192" s="37"/>
      <c r="T192" s="37"/>
      <c r="U192" s="1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</row>
    <row r="193" spans="1:84" s="14" customFormat="1" ht="16.5" customHeight="1" x14ac:dyDescent="0.2">
      <c r="A193" s="34"/>
      <c r="B193" s="34"/>
      <c r="C193" s="42"/>
      <c r="D193" s="164"/>
      <c r="E193" s="69" t="s">
        <v>35</v>
      </c>
      <c r="F193" s="35"/>
      <c r="G193" s="36"/>
      <c r="H193" s="37"/>
      <c r="I193" s="37"/>
      <c r="J193" s="37"/>
      <c r="K193" s="37"/>
      <c r="L193" s="37"/>
      <c r="M193" s="37"/>
      <c r="N193" s="37"/>
      <c r="O193" s="52"/>
      <c r="P193" s="36"/>
      <c r="Q193" s="37"/>
      <c r="R193" s="37"/>
      <c r="S193" s="37"/>
      <c r="T193" s="37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14" customFormat="1" ht="16.5" customHeight="1" x14ac:dyDescent="0.2">
      <c r="A194" s="34"/>
      <c r="B194" s="34"/>
      <c r="C194" s="42"/>
      <c r="D194" s="164"/>
      <c r="E194" s="69" t="s">
        <v>36</v>
      </c>
      <c r="F194" s="35">
        <f>G194+P194</f>
        <v>84</v>
      </c>
      <c r="G194" s="36">
        <f>H194+K194+L194+M194</f>
        <v>84</v>
      </c>
      <c r="H194" s="37">
        <f>SUM(I194:J194)</f>
        <v>84</v>
      </c>
      <c r="I194" s="37"/>
      <c r="J194" s="37">
        <v>84</v>
      </c>
      <c r="K194" s="37"/>
      <c r="L194" s="37"/>
      <c r="M194" s="37"/>
      <c r="N194" s="37"/>
      <c r="O194" s="52"/>
      <c r="P194" s="36"/>
      <c r="Q194" s="37"/>
      <c r="R194" s="37"/>
      <c r="S194" s="37"/>
      <c r="T194" s="37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</row>
    <row r="195" spans="1:84" s="17" customFormat="1" ht="16.5" customHeight="1" x14ac:dyDescent="0.2">
      <c r="A195" s="65"/>
      <c r="B195" s="65"/>
      <c r="C195" s="38"/>
      <c r="D195" s="165"/>
      <c r="E195" s="70" t="s">
        <v>37</v>
      </c>
      <c r="F195" s="39">
        <f>F192-F193+F194</f>
        <v>6680</v>
      </c>
      <c r="G195" s="40">
        <f>G192-G193+G194</f>
        <v>6680</v>
      </c>
      <c r="H195" s="39">
        <f>H192-H193+H194</f>
        <v>6680</v>
      </c>
      <c r="I195" s="39"/>
      <c r="J195" s="39">
        <f>J192-J193+J194</f>
        <v>6680</v>
      </c>
      <c r="K195" s="39"/>
      <c r="L195" s="39"/>
      <c r="M195" s="39"/>
      <c r="N195" s="39"/>
      <c r="O195" s="41"/>
      <c r="P195" s="40"/>
      <c r="Q195" s="39"/>
      <c r="R195" s="39"/>
      <c r="S195" s="57"/>
      <c r="T195" s="57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</row>
    <row r="196" spans="1:84" s="100" customFormat="1" ht="16.5" customHeight="1" x14ac:dyDescent="0.2">
      <c r="A196" s="81"/>
      <c r="B196" s="81"/>
      <c r="C196" s="160" t="s">
        <v>39</v>
      </c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2"/>
    </row>
    <row r="197" spans="1:84" s="100" customFormat="1" ht="16.5" customHeight="1" x14ac:dyDescent="0.2">
      <c r="A197" s="81"/>
      <c r="B197" s="34"/>
      <c r="C197" s="154" t="s">
        <v>62</v>
      </c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6"/>
    </row>
    <row r="198" spans="1:84" s="100" customFormat="1" ht="42" customHeight="1" x14ac:dyDescent="0.2">
      <c r="A198" s="81"/>
      <c r="B198" s="34"/>
      <c r="C198" s="157" t="s">
        <v>74</v>
      </c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9"/>
    </row>
    <row r="199" spans="1:84" s="11" customFormat="1" ht="33" customHeight="1" x14ac:dyDescent="0.2">
      <c r="A199" s="34"/>
      <c r="B199" s="43">
        <v>85513</v>
      </c>
      <c r="C199" s="44"/>
      <c r="D199" s="205" t="s">
        <v>54</v>
      </c>
      <c r="E199" s="69" t="s">
        <v>34</v>
      </c>
      <c r="F199" s="35">
        <f>G199+P199</f>
        <v>53000</v>
      </c>
      <c r="G199" s="36">
        <f>H199+K199+L199+M199</f>
        <v>53000</v>
      </c>
      <c r="H199" s="37">
        <f>SUM(I199:J199)</f>
        <v>53000</v>
      </c>
      <c r="I199" s="33"/>
      <c r="J199" s="33">
        <v>53000</v>
      </c>
      <c r="K199" s="33"/>
      <c r="L199" s="50"/>
      <c r="M199" s="50"/>
      <c r="N199" s="50"/>
      <c r="O199" s="51"/>
      <c r="P199" s="55"/>
      <c r="Q199" s="50"/>
      <c r="R199" s="50"/>
      <c r="S199" s="50"/>
      <c r="T199" s="50"/>
      <c r="U199" s="1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</row>
    <row r="200" spans="1:84" s="14" customFormat="1" ht="33" customHeight="1" x14ac:dyDescent="0.2">
      <c r="A200" s="34"/>
      <c r="B200" s="34"/>
      <c r="C200" s="42"/>
      <c r="D200" s="206"/>
      <c r="E200" s="69" t="s">
        <v>35</v>
      </c>
      <c r="F200" s="35">
        <f>G200+P200</f>
        <v>2000</v>
      </c>
      <c r="G200" s="36">
        <f>H200+K200+L200+M200</f>
        <v>2000</v>
      </c>
      <c r="H200" s="37">
        <f>SUM(I200:J200)</f>
        <v>2000</v>
      </c>
      <c r="I200" s="37"/>
      <c r="J200" s="37">
        <f>J204</f>
        <v>2000</v>
      </c>
      <c r="K200" s="37"/>
      <c r="L200" s="101"/>
      <c r="M200" s="101"/>
      <c r="N200" s="101"/>
      <c r="O200" s="77"/>
      <c r="P200" s="53"/>
      <c r="Q200" s="101"/>
      <c r="R200" s="101"/>
      <c r="S200" s="101"/>
      <c r="T200" s="101"/>
      <c r="U200" s="15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</row>
    <row r="201" spans="1:84" s="14" customFormat="1" ht="33" customHeight="1" x14ac:dyDescent="0.2">
      <c r="A201" s="34"/>
      <c r="B201" s="34"/>
      <c r="C201" s="42"/>
      <c r="D201" s="206"/>
      <c r="E201" s="69" t="s">
        <v>36</v>
      </c>
      <c r="F201" s="35"/>
      <c r="G201" s="36"/>
      <c r="H201" s="37"/>
      <c r="I201" s="37"/>
      <c r="J201" s="37"/>
      <c r="K201" s="37"/>
      <c r="L201" s="101"/>
      <c r="M201" s="101"/>
      <c r="N201" s="101"/>
      <c r="O201" s="77"/>
      <c r="P201" s="53"/>
      <c r="Q201" s="101"/>
      <c r="R201" s="101"/>
      <c r="S201" s="101"/>
      <c r="T201" s="101"/>
      <c r="U201" s="15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</row>
    <row r="202" spans="1:84" s="17" customFormat="1" ht="33" customHeight="1" x14ac:dyDescent="0.2">
      <c r="A202" s="42"/>
      <c r="B202" s="42"/>
      <c r="C202" s="58"/>
      <c r="D202" s="207"/>
      <c r="E202" s="70" t="s">
        <v>37</v>
      </c>
      <c r="F202" s="39">
        <f>F199-F200+F201</f>
        <v>51000</v>
      </c>
      <c r="G202" s="40">
        <f>G199-G200+G201</f>
        <v>51000</v>
      </c>
      <c r="H202" s="39">
        <f>H199-H200+H201</f>
        <v>51000</v>
      </c>
      <c r="I202" s="39"/>
      <c r="J202" s="39">
        <f>J199-J200+J201</f>
        <v>51000</v>
      </c>
      <c r="K202" s="39"/>
      <c r="L202" s="39"/>
      <c r="M202" s="39"/>
      <c r="N202" s="39"/>
      <c r="O202" s="41"/>
      <c r="P202" s="40"/>
      <c r="Q202" s="39"/>
      <c r="R202" s="39"/>
      <c r="S202" s="57"/>
      <c r="T202" s="57"/>
      <c r="U202" s="9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</row>
    <row r="203" spans="1:84" s="12" customFormat="1" ht="17.100000000000001" customHeight="1" x14ac:dyDescent="0.2">
      <c r="A203" s="42"/>
      <c r="B203" s="42"/>
      <c r="C203" s="44">
        <v>4130</v>
      </c>
      <c r="D203" s="163" t="s">
        <v>18</v>
      </c>
      <c r="E203" s="69" t="s">
        <v>34</v>
      </c>
      <c r="F203" s="35">
        <f>G203+P203</f>
        <v>53000</v>
      </c>
      <c r="G203" s="36">
        <f>H203+K203+L203+M203</f>
        <v>53000</v>
      </c>
      <c r="H203" s="37">
        <f>SUM(I203:J203)</f>
        <v>53000</v>
      </c>
      <c r="I203" s="37"/>
      <c r="J203" s="37">
        <v>53000</v>
      </c>
      <c r="K203" s="37"/>
      <c r="L203" s="37"/>
      <c r="M203" s="37"/>
      <c r="N203" s="37"/>
      <c r="O203" s="52"/>
      <c r="P203" s="53"/>
      <c r="Q203" s="37"/>
      <c r="R203" s="37"/>
      <c r="S203" s="37"/>
      <c r="T203" s="37"/>
      <c r="U203" s="1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</row>
    <row r="204" spans="1:84" s="14" customFormat="1" ht="17.100000000000001" customHeight="1" x14ac:dyDescent="0.2">
      <c r="A204" s="34"/>
      <c r="B204" s="34"/>
      <c r="C204" s="42"/>
      <c r="D204" s="164"/>
      <c r="E204" s="69" t="s">
        <v>35</v>
      </c>
      <c r="F204" s="35">
        <f>G204+P204</f>
        <v>2000</v>
      </c>
      <c r="G204" s="36">
        <f>H204+K204+L204+M204</f>
        <v>2000</v>
      </c>
      <c r="H204" s="37">
        <f>SUM(I204:J204)</f>
        <v>2000</v>
      </c>
      <c r="I204" s="37"/>
      <c r="J204" s="37">
        <v>2000</v>
      </c>
      <c r="K204" s="37"/>
      <c r="L204" s="37"/>
      <c r="M204" s="37"/>
      <c r="N204" s="37"/>
      <c r="O204" s="52"/>
      <c r="P204" s="36"/>
      <c r="Q204" s="37"/>
      <c r="R204" s="37"/>
      <c r="S204" s="37"/>
      <c r="T204" s="37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</row>
    <row r="205" spans="1:84" s="14" customFormat="1" ht="17.100000000000001" customHeight="1" x14ac:dyDescent="0.2">
      <c r="A205" s="34"/>
      <c r="B205" s="34"/>
      <c r="C205" s="42"/>
      <c r="D205" s="164"/>
      <c r="E205" s="69" t="s">
        <v>36</v>
      </c>
      <c r="F205" s="35"/>
      <c r="G205" s="36"/>
      <c r="H205" s="37"/>
      <c r="I205" s="37"/>
      <c r="J205" s="37"/>
      <c r="K205" s="37"/>
      <c r="L205" s="37"/>
      <c r="M205" s="37"/>
      <c r="N205" s="37"/>
      <c r="O205" s="52"/>
      <c r="P205" s="36"/>
      <c r="Q205" s="37"/>
      <c r="R205" s="37"/>
      <c r="S205" s="37"/>
      <c r="T205" s="37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</row>
    <row r="206" spans="1:84" s="17" customFormat="1" ht="17.100000000000001" customHeight="1" x14ac:dyDescent="0.2">
      <c r="A206" s="65"/>
      <c r="B206" s="65"/>
      <c r="C206" s="38"/>
      <c r="D206" s="165"/>
      <c r="E206" s="70" t="s">
        <v>37</v>
      </c>
      <c r="F206" s="39">
        <f>F203-F204+F205</f>
        <v>51000</v>
      </c>
      <c r="G206" s="40">
        <f>G203-G204+G205</f>
        <v>51000</v>
      </c>
      <c r="H206" s="39">
        <f>H203-H204+H205</f>
        <v>51000</v>
      </c>
      <c r="I206" s="39"/>
      <c r="J206" s="39">
        <f>J203-J204+J205</f>
        <v>51000</v>
      </c>
      <c r="K206" s="39"/>
      <c r="L206" s="39"/>
      <c r="M206" s="39"/>
      <c r="N206" s="39"/>
      <c r="O206" s="41"/>
      <c r="P206" s="40"/>
      <c r="Q206" s="39"/>
      <c r="R206" s="39"/>
      <c r="S206" s="57"/>
      <c r="T206" s="57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</row>
    <row r="207" spans="1:84" s="100" customFormat="1" ht="17.100000000000001" customHeight="1" x14ac:dyDescent="0.2">
      <c r="A207" s="81"/>
      <c r="B207" s="81"/>
      <c r="C207" s="160" t="s">
        <v>39</v>
      </c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2"/>
    </row>
    <row r="208" spans="1:84" s="100" customFormat="1" ht="17.100000000000001" customHeight="1" x14ac:dyDescent="0.2">
      <c r="A208" s="81"/>
      <c r="B208" s="34"/>
      <c r="C208" s="154" t="s">
        <v>61</v>
      </c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6"/>
    </row>
    <row r="209" spans="1:21" s="100" customFormat="1" ht="41.25" customHeight="1" x14ac:dyDescent="0.2">
      <c r="A209" s="81"/>
      <c r="B209" s="34"/>
      <c r="C209" s="157" t="s">
        <v>75</v>
      </c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9"/>
    </row>
    <row r="210" spans="1:21" ht="18" customHeight="1" x14ac:dyDescent="0.2">
      <c r="A210" s="45"/>
      <c r="B210" s="45"/>
      <c r="C210" s="96"/>
      <c r="D210" s="208" t="s">
        <v>33</v>
      </c>
      <c r="E210" s="71" t="s">
        <v>34</v>
      </c>
      <c r="F210" s="103">
        <f>G210+P210</f>
        <v>204980279.91999999</v>
      </c>
      <c r="G210" s="54">
        <f>H210+K210+L210+M210+N210+O210</f>
        <v>170310252.57999998</v>
      </c>
      <c r="H210" s="46">
        <f>SUM(I210:J210)</f>
        <v>111741813.88999999</v>
      </c>
      <c r="I210" s="105">
        <v>68886517.459999993</v>
      </c>
      <c r="J210" s="105">
        <v>42855296.43</v>
      </c>
      <c r="K210" s="105">
        <v>10216183</v>
      </c>
      <c r="L210" s="105">
        <v>45755288</v>
      </c>
      <c r="M210" s="105">
        <v>632571.68999999994</v>
      </c>
      <c r="N210" s="105">
        <v>646904</v>
      </c>
      <c r="O210" s="105">
        <v>1317492</v>
      </c>
      <c r="P210" s="104">
        <f>Q210+S210+T210</f>
        <v>34670027.340000004</v>
      </c>
      <c r="Q210" s="105">
        <v>34177454.590000004</v>
      </c>
      <c r="R210" s="105">
        <v>22702335.190000001</v>
      </c>
      <c r="S210" s="106"/>
      <c r="T210" s="105">
        <v>492572.75</v>
      </c>
    </row>
    <row r="211" spans="1:21" ht="18" customHeight="1" x14ac:dyDescent="0.2">
      <c r="A211" s="23"/>
      <c r="B211" s="23"/>
      <c r="C211" s="64"/>
      <c r="D211" s="209"/>
      <c r="E211" s="67" t="s">
        <v>35</v>
      </c>
      <c r="F211" s="24">
        <f>G211+P211</f>
        <v>221300</v>
      </c>
      <c r="G211" s="27">
        <f>H211+K211+L211+M211+N211+O211</f>
        <v>221300</v>
      </c>
      <c r="H211" s="28">
        <f>SUM(I211:J211)</f>
        <v>7907</v>
      </c>
      <c r="I211" s="107">
        <f>I11+I45+I59+I103</f>
        <v>1165</v>
      </c>
      <c r="J211" s="107">
        <f>J11+J45+J59+J103</f>
        <v>6742</v>
      </c>
      <c r="K211" s="107"/>
      <c r="L211" s="107">
        <f>L11+L45+L59+L103</f>
        <v>213393</v>
      </c>
      <c r="M211" s="107"/>
      <c r="N211" s="107"/>
      <c r="O211" s="107"/>
      <c r="P211" s="60"/>
      <c r="Q211" s="107"/>
      <c r="R211" s="107"/>
      <c r="S211" s="108"/>
      <c r="T211" s="107"/>
      <c r="U211" s="5"/>
    </row>
    <row r="212" spans="1:21" ht="18" customHeight="1" x14ac:dyDescent="0.2">
      <c r="A212" s="23"/>
      <c r="B212" s="23"/>
      <c r="C212" s="64"/>
      <c r="D212" s="209"/>
      <c r="E212" s="67" t="s">
        <v>36</v>
      </c>
      <c r="F212" s="24">
        <f>G212+P212</f>
        <v>89081.85</v>
      </c>
      <c r="G212" s="27">
        <f>H212+K212+L212+M212+N212+O212</f>
        <v>89081.85</v>
      </c>
      <c r="H212" s="28">
        <f>SUM(I212:J212)</f>
        <v>34381.85</v>
      </c>
      <c r="I212" s="107">
        <f>I12+I46+I60+I104</f>
        <v>24178</v>
      </c>
      <c r="J212" s="107">
        <f>J12+J46+J60+J104</f>
        <v>10203.849999999999</v>
      </c>
      <c r="K212" s="107"/>
      <c r="L212" s="107">
        <f>L12+L46+L60+L104</f>
        <v>54700</v>
      </c>
      <c r="M212" s="107"/>
      <c r="N212" s="107"/>
      <c r="O212" s="107"/>
      <c r="P212" s="60"/>
      <c r="Q212" s="107"/>
      <c r="R212" s="107"/>
      <c r="S212" s="108"/>
      <c r="T212" s="107"/>
      <c r="U212" s="5"/>
    </row>
    <row r="213" spans="1:21" ht="18" customHeight="1" x14ac:dyDescent="0.2">
      <c r="A213" s="29"/>
      <c r="B213" s="29"/>
      <c r="C213" s="29"/>
      <c r="D213" s="210"/>
      <c r="E213" s="68" t="s">
        <v>37</v>
      </c>
      <c r="F213" s="30">
        <f t="shared" ref="F213:I213" si="19">F210-F211+F212</f>
        <v>204848061.76999998</v>
      </c>
      <c r="G213" s="31">
        <f t="shared" si="19"/>
        <v>170178034.42999998</v>
      </c>
      <c r="H213" s="30">
        <f t="shared" si="19"/>
        <v>111768288.73999998</v>
      </c>
      <c r="I213" s="30">
        <f t="shared" si="19"/>
        <v>68909530.459999993</v>
      </c>
      <c r="J213" s="30">
        <f t="shared" ref="J213:T213" si="20">J210-J211+J212</f>
        <v>42858758.280000001</v>
      </c>
      <c r="K213" s="30">
        <f t="shared" si="20"/>
        <v>10216183</v>
      </c>
      <c r="L213" s="30">
        <f t="shared" si="20"/>
        <v>45596595</v>
      </c>
      <c r="M213" s="30">
        <f t="shared" si="20"/>
        <v>632571.68999999994</v>
      </c>
      <c r="N213" s="30">
        <f t="shared" si="20"/>
        <v>646904</v>
      </c>
      <c r="O213" s="30">
        <f t="shared" si="20"/>
        <v>1317492</v>
      </c>
      <c r="P213" s="31">
        <f t="shared" si="20"/>
        <v>34670027.340000004</v>
      </c>
      <c r="Q213" s="30">
        <f t="shared" si="20"/>
        <v>34177454.590000004</v>
      </c>
      <c r="R213" s="30">
        <f t="shared" si="20"/>
        <v>22702335.190000001</v>
      </c>
      <c r="S213" s="30"/>
      <c r="T213" s="76">
        <f t="shared" si="20"/>
        <v>492572.75</v>
      </c>
      <c r="U213" s="1"/>
    </row>
    <row r="214" spans="1:21" s="99" customFormat="1" ht="15.75" customHeight="1" x14ac:dyDescent="0.2">
      <c r="A214" s="140"/>
      <c r="B214" s="140"/>
      <c r="C214" s="140"/>
      <c r="D214" s="141"/>
      <c r="E214" s="142"/>
      <c r="F214" s="143"/>
      <c r="G214" s="144"/>
      <c r="H214" s="98"/>
      <c r="I214" s="98"/>
      <c r="J214" s="98"/>
      <c r="K214" s="145"/>
      <c r="L214" s="145"/>
      <c r="M214" s="98"/>
      <c r="N214" s="98"/>
      <c r="O214" s="98"/>
      <c r="P214" s="97"/>
      <c r="Q214" s="146"/>
      <c r="R214" s="98"/>
      <c r="S214" s="98"/>
      <c r="T214" s="98"/>
    </row>
    <row r="215" spans="1:21" s="99" customFormat="1" ht="15.75" customHeight="1" x14ac:dyDescent="0.2">
      <c r="A215" s="140"/>
      <c r="B215" s="140"/>
      <c r="C215" s="140"/>
      <c r="D215" s="141"/>
      <c r="E215" s="142"/>
      <c r="F215" s="143"/>
      <c r="G215" s="144"/>
      <c r="H215" s="98"/>
      <c r="I215" s="98"/>
      <c r="J215" s="98"/>
      <c r="K215" s="145"/>
      <c r="L215" s="145"/>
      <c r="M215" s="98"/>
      <c r="N215" s="98"/>
      <c r="O215" s="98"/>
      <c r="P215" s="97"/>
      <c r="Q215" s="146"/>
      <c r="R215" s="98"/>
      <c r="S215" s="98"/>
      <c r="T215" s="98"/>
    </row>
  </sheetData>
  <mergeCells count="101">
    <mergeCell ref="D210:D213"/>
    <mergeCell ref="D106:D109"/>
    <mergeCell ref="D114:D117"/>
    <mergeCell ref="C197:T197"/>
    <mergeCell ref="C198:T198"/>
    <mergeCell ref="D77:D80"/>
    <mergeCell ref="C209:T209"/>
    <mergeCell ref="D84:D87"/>
    <mergeCell ref="D88:D91"/>
    <mergeCell ref="C207:T207"/>
    <mergeCell ref="C208:T208"/>
    <mergeCell ref="C196:T196"/>
    <mergeCell ref="D203:D206"/>
    <mergeCell ref="C170:T170"/>
    <mergeCell ref="C97:T97"/>
    <mergeCell ref="C99:T99"/>
    <mergeCell ref="C100:T100"/>
    <mergeCell ref="C98:T98"/>
    <mergeCell ref="C81:T81"/>
    <mergeCell ref="C82:T82"/>
    <mergeCell ref="C83:T83"/>
    <mergeCell ref="C96:T96"/>
    <mergeCell ref="C101:T101"/>
    <mergeCell ref="C130:T130"/>
    <mergeCell ref="D18:D21"/>
    <mergeCell ref="D10:D13"/>
    <mergeCell ref="D92:D95"/>
    <mergeCell ref="D184:D187"/>
    <mergeCell ref="D141:D144"/>
    <mergeCell ref="D149:D152"/>
    <mergeCell ref="D199:D202"/>
    <mergeCell ref="D137:D140"/>
    <mergeCell ref="D157:D160"/>
    <mergeCell ref="D176:D179"/>
    <mergeCell ref="D172:D175"/>
    <mergeCell ref="D62:D65"/>
    <mergeCell ref="C56:T56"/>
    <mergeCell ref="C57:T57"/>
    <mergeCell ref="C70:T70"/>
    <mergeCell ref="C71:T71"/>
    <mergeCell ref="C72:T72"/>
    <mergeCell ref="D22:D25"/>
    <mergeCell ref="D48:D51"/>
    <mergeCell ref="D44:D47"/>
    <mergeCell ref="D26:D29"/>
    <mergeCell ref="D33:D36"/>
    <mergeCell ref="D37:D40"/>
    <mergeCell ref="D14:D17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T7:T8"/>
    <mergeCell ref="F5:F8"/>
    <mergeCell ref="S7:S8"/>
    <mergeCell ref="K7:K8"/>
    <mergeCell ref="N7:N8"/>
    <mergeCell ref="H6:O6"/>
    <mergeCell ref="O7:O8"/>
    <mergeCell ref="I7:J7"/>
    <mergeCell ref="H7:H8"/>
    <mergeCell ref="E5:E8"/>
    <mergeCell ref="P6:P8"/>
    <mergeCell ref="D192:D195"/>
    <mergeCell ref="D58:D59"/>
    <mergeCell ref="D73:D76"/>
    <mergeCell ref="D153:D156"/>
    <mergeCell ref="D118:D121"/>
    <mergeCell ref="D180:D183"/>
    <mergeCell ref="D188:D191"/>
    <mergeCell ref="D110:D113"/>
    <mergeCell ref="D66:D69"/>
    <mergeCell ref="D145:D148"/>
    <mergeCell ref="D126:D129"/>
    <mergeCell ref="D102:D103"/>
    <mergeCell ref="C165:T165"/>
    <mergeCell ref="C166:T166"/>
    <mergeCell ref="C171:T171"/>
    <mergeCell ref="C167:T167"/>
    <mergeCell ref="C168:T168"/>
    <mergeCell ref="C169:T169"/>
    <mergeCell ref="C131:T131"/>
    <mergeCell ref="C136:T136"/>
    <mergeCell ref="C132:T132"/>
    <mergeCell ref="C133:T133"/>
    <mergeCell ref="C134:T134"/>
    <mergeCell ref="C135:T135"/>
    <mergeCell ref="C30:T30"/>
    <mergeCell ref="C31:T31"/>
    <mergeCell ref="C32:T32"/>
    <mergeCell ref="C41:T41"/>
    <mergeCell ref="C42:T42"/>
    <mergeCell ref="C43:T43"/>
  </mergeCells>
  <phoneticPr fontId="1" type="noConversion"/>
  <printOptions horizontalCentered="1" gridLines="1"/>
  <pageMargins left="0.22" right="0.17" top="0.79" bottom="0.79" header="0.5" footer="0.5"/>
  <pageSetup paperSize="9" scale="70" orientation="landscape" horizontalDpi="300" verticalDpi="300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2021-03-01T13:48:52Z</cp:lastPrinted>
  <dcterms:created xsi:type="dcterms:W3CDTF">2000-01-03T19:49:14Z</dcterms:created>
  <dcterms:modified xsi:type="dcterms:W3CDTF">2021-03-02T11:53:59Z</dcterms:modified>
</cp:coreProperties>
</file>