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54_29III2021_ZM_PL_FIN\"/>
    </mc:Choice>
  </mc:AlternateContent>
  <xr:revisionPtr revIDLastSave="0" documentId="13_ncr:1_{5F689B5F-964B-4865-937A-A418ED365066}" xr6:coauthVersionLast="46" xr6:coauthVersionMax="46" xr10:uidLastSave="{00000000-0000-0000-0000-000000000000}"/>
  <bookViews>
    <workbookView xWindow="13365" yWindow="150" windowWidth="15330" windowHeight="15330" tabRatio="601" xr2:uid="{00000000-000D-0000-FFFF-FFFF00000000}"/>
  </bookViews>
  <sheets>
    <sheet name="UW" sheetId="624" r:id="rId1"/>
  </sheets>
  <externalReferences>
    <externalReference r:id="rId2"/>
  </externalReferences>
  <definedNames>
    <definedName name="Drukowany">'[1]2000DOCH.UW.'!A1:XEY1</definedName>
    <definedName name="_xlnm.Print_Area" localSheetId="0">UW!$A$1:$H$109</definedName>
    <definedName name="_xlnm.Print_Titles" localSheetId="0">UW!$A:$D,UW!$5:$5</definedName>
  </definedNames>
  <calcPr calcId="191029"/>
</workbook>
</file>

<file path=xl/calcChain.xml><?xml version="1.0" encoding="utf-8"?>
<calcChain xmlns="http://schemas.openxmlformats.org/spreadsheetml/2006/main">
  <c r="F90" i="624" l="1"/>
  <c r="F80" i="624"/>
  <c r="F79" i="624" s="1"/>
  <c r="F78" i="624" s="1"/>
  <c r="H81" i="624"/>
  <c r="G80" i="624"/>
  <c r="G79" i="624" s="1"/>
  <c r="H74" i="624"/>
  <c r="G73" i="624"/>
  <c r="H73" i="624" s="1"/>
  <c r="H65" i="624"/>
  <c r="G64" i="624"/>
  <c r="G63" i="624" s="1"/>
  <c r="F64" i="624"/>
  <c r="H67" i="624"/>
  <c r="G66" i="624"/>
  <c r="F66" i="624"/>
  <c r="G45" i="624"/>
  <c r="H59" i="624"/>
  <c r="G58" i="624"/>
  <c r="F58" i="624"/>
  <c r="H58" i="624" s="1"/>
  <c r="F56" i="624"/>
  <c r="G56" i="624"/>
  <c r="F52" i="624"/>
  <c r="G52" i="624"/>
  <c r="F54" i="624"/>
  <c r="G54" i="624"/>
  <c r="H57" i="624"/>
  <c r="H55" i="624"/>
  <c r="H53" i="624"/>
  <c r="H51" i="624"/>
  <c r="G50" i="624"/>
  <c r="F50" i="624"/>
  <c r="H49" i="624"/>
  <c r="G48" i="624"/>
  <c r="F48" i="624"/>
  <c r="H47" i="624"/>
  <c r="G46" i="624"/>
  <c r="F46" i="624"/>
  <c r="H37" i="624"/>
  <c r="G36" i="624"/>
  <c r="F36" i="624"/>
  <c r="F35" i="624" s="1"/>
  <c r="H33" i="624"/>
  <c r="G32" i="624"/>
  <c r="H32" i="624" s="1"/>
  <c r="G27" i="624"/>
  <c r="H27" i="624" s="1"/>
  <c r="H29" i="624"/>
  <c r="G24" i="624"/>
  <c r="H19" i="624"/>
  <c r="G18" i="624"/>
  <c r="H18" i="624" s="1"/>
  <c r="H12" i="624"/>
  <c r="H11" i="624"/>
  <c r="G9" i="624"/>
  <c r="H41" i="624"/>
  <c r="G40" i="624"/>
  <c r="G39" i="624" s="1"/>
  <c r="G38" i="624" s="1"/>
  <c r="H26" i="624"/>
  <c r="H46" i="624" l="1"/>
  <c r="H56" i="624"/>
  <c r="H80" i="624"/>
  <c r="H79" i="624"/>
  <c r="G78" i="624"/>
  <c r="G82" i="624" s="1"/>
  <c r="G72" i="624"/>
  <c r="H64" i="624"/>
  <c r="H66" i="624"/>
  <c r="H36" i="624"/>
  <c r="H63" i="624"/>
  <c r="H54" i="624"/>
  <c r="H48" i="624"/>
  <c r="H50" i="624"/>
  <c r="H52" i="624"/>
  <c r="G35" i="624"/>
  <c r="G34" i="624" s="1"/>
  <c r="H34" i="624" s="1"/>
  <c r="G31" i="624"/>
  <c r="H40" i="624"/>
  <c r="H38" i="624"/>
  <c r="H39" i="624"/>
  <c r="H78" i="624" l="1"/>
  <c r="H82" i="624"/>
  <c r="H72" i="624"/>
  <c r="G71" i="624"/>
  <c r="H35" i="624"/>
  <c r="H31" i="624"/>
  <c r="G30" i="624"/>
  <c r="H30" i="624" s="1"/>
  <c r="H45" i="624"/>
  <c r="G44" i="624"/>
  <c r="F44" i="624"/>
  <c r="H61" i="624"/>
  <c r="G60" i="624"/>
  <c r="F60" i="624"/>
  <c r="H71" i="624" l="1"/>
  <c r="G43" i="624"/>
  <c r="H43" i="624" s="1"/>
  <c r="H44" i="624"/>
  <c r="H60" i="624"/>
  <c r="G42" i="624" l="1"/>
  <c r="H42" i="624" s="1"/>
  <c r="H109" i="624"/>
  <c r="G106" i="624"/>
  <c r="G92" i="624"/>
  <c r="H92" i="624" s="1"/>
  <c r="H99" i="624"/>
  <c r="G97" i="624"/>
  <c r="H97" i="624" s="1"/>
  <c r="H94" i="624"/>
  <c r="G87" i="624"/>
  <c r="F86" i="624"/>
  <c r="F85" i="624" s="1"/>
  <c r="H89" i="624"/>
  <c r="H106" i="624" l="1"/>
  <c r="G105" i="624"/>
  <c r="H107" i="624"/>
  <c r="G96" i="624"/>
  <c r="G91" i="624"/>
  <c r="G86" i="624"/>
  <c r="H96" i="624" l="1"/>
  <c r="G95" i="624"/>
  <c r="H95" i="624" s="1"/>
  <c r="H91" i="624"/>
  <c r="G90" i="624"/>
  <c r="H90" i="624" s="1"/>
  <c r="H86" i="624"/>
  <c r="G85" i="624"/>
  <c r="G100" i="624" s="1"/>
  <c r="H87" i="624"/>
  <c r="F69" i="624"/>
  <c r="F68" i="624" s="1"/>
  <c r="G69" i="624"/>
  <c r="G68" i="624" s="1"/>
  <c r="G62" i="624" s="1"/>
  <c r="H25" i="624"/>
  <c r="H24" i="624"/>
  <c r="H23" i="624"/>
  <c r="G22" i="624"/>
  <c r="H22" i="624" s="1"/>
  <c r="H21" i="624"/>
  <c r="G20" i="624"/>
  <c r="H20" i="624" s="1"/>
  <c r="H17" i="624"/>
  <c r="G16" i="624"/>
  <c r="F16" i="624"/>
  <c r="G15" i="624" l="1"/>
  <c r="G14" i="624" s="1"/>
  <c r="H85" i="624"/>
  <c r="H100" i="624"/>
  <c r="H70" i="624"/>
  <c r="H69" i="624"/>
  <c r="H68" i="624"/>
  <c r="H16" i="624"/>
  <c r="G8" i="624" l="1"/>
  <c r="G7" i="624" s="1"/>
  <c r="G75" i="624" s="1"/>
  <c r="G102" i="624" s="1"/>
  <c r="H105" i="624"/>
  <c r="H13" i="624" l="1"/>
  <c r="H15" i="624" l="1"/>
  <c r="H14" i="624"/>
  <c r="H62" i="624" l="1"/>
  <c r="H8" i="624" l="1"/>
  <c r="H7" i="624"/>
  <c r="H9" i="624"/>
  <c r="H75" i="624" l="1"/>
  <c r="H102" i="624" l="1"/>
</calcChain>
</file>

<file path=xl/sharedStrings.xml><?xml version="1.0" encoding="utf-8"?>
<sst xmlns="http://schemas.openxmlformats.org/spreadsheetml/2006/main" count="141" uniqueCount="74">
  <si>
    <t>Nazwa</t>
  </si>
  <si>
    <t>§</t>
  </si>
  <si>
    <t>Zakup usług pozostałych</t>
  </si>
  <si>
    <t>Dz.</t>
  </si>
  <si>
    <t>Komórka organizacyjna odpowiedzialna za realizację wydatków</t>
  </si>
  <si>
    <t>Rozdz.</t>
  </si>
  <si>
    <t>WYDATKI  BUDŻETOWE URZĘDU MIEJSKIEGO</t>
  </si>
  <si>
    <t>z tego:</t>
  </si>
  <si>
    <t>Burmistrza Miasta Nowy Dwór Mazowiecki</t>
  </si>
  <si>
    <t>Plan dotychczasowy</t>
  </si>
  <si>
    <t xml:space="preserve">Plan po zmianach </t>
  </si>
  <si>
    <t>RAZEM</t>
  </si>
  <si>
    <t>OGÓŁEM WYDATKI  BUDŻETOWE URZĘDU MIEJSKIEGO</t>
  </si>
  <si>
    <t>Pozostała działalność</t>
  </si>
  <si>
    <t>Wydz. Finansowy</t>
  </si>
  <si>
    <t>Zakup materiałów i wyposażenia</t>
  </si>
  <si>
    <t xml:space="preserve">Pozostała działalność </t>
  </si>
  <si>
    <t>I. WYDATKI NA ZADANIA WŁASNE :</t>
  </si>
  <si>
    <t>Wydatki inwestycyjne jednostek budżetowych</t>
  </si>
  <si>
    <t>Wydz. Projektów Infrastrukturalnych</t>
  </si>
  <si>
    <t>ADMINISTRACJA PUBLICZNA</t>
  </si>
  <si>
    <t>GOSPODARKA  KOMUNALNA I OCHRONA ŚRODOWISKA</t>
  </si>
  <si>
    <t>Ochrona powietrza atmosferycznego i klimatu</t>
  </si>
  <si>
    <t>w tym:</t>
  </si>
  <si>
    <t>TRANSPORT I ŁĄCZNOŚĆ</t>
  </si>
  <si>
    <t>Drogi publiczne gminne</t>
  </si>
  <si>
    <t>Wydz. Gospodarki Komunalnej</t>
  </si>
  <si>
    <t>Urzędy gmin (miast i miast na prawach powiatu)</t>
  </si>
  <si>
    <t>GOSPODARKA KOMUNALNA I OCHRONA ŚRODOWISKA</t>
  </si>
  <si>
    <t>Wynagrodzenia bezosobowe</t>
  </si>
  <si>
    <t>Dotacje celowe z budżetu na finansowanie lub dofinansowanie kosztów realizacji inwestycji i zakupów inwestycyjnych innych jednostek sektora finansów publicznych</t>
  </si>
  <si>
    <t>Stan. ds. Zarządzania Kryzysowego, OC i Obronności</t>
  </si>
  <si>
    <t>Działalność Państwowego Gospodarstwa Wodnego Wody Polskie</t>
  </si>
  <si>
    <t>Koszty postępowania sądowego i prokuratorskiego</t>
  </si>
  <si>
    <t>ZADANIE: MODERNIZACJA DRÓG MIEJSKICH</t>
  </si>
  <si>
    <t>OCHRONA ZDROWIA</t>
  </si>
  <si>
    <t>Przeciwdziałanie alkoholizmowi</t>
  </si>
  <si>
    <t xml:space="preserve">Dotacje celowe z budżetu jednostki samorządu terytorialnego, udzielone w trybie art. 221 ustawy, na finansowanie lub dofinansowanie zadań zleconych do realizacji organizacjom prowadzącym działalność pożytku publicznego </t>
  </si>
  <si>
    <t>Wieloosobowe Stanowisko ds. Społecznych</t>
  </si>
  <si>
    <t>RÓŻNE ROZLICZENIA</t>
  </si>
  <si>
    <t>Zmiany wynikające z uchwały Rady Miejskiej Nr XX/285/2021  z 23.03.2021 r.</t>
  </si>
  <si>
    <t>Załącznik Nr 2 do zarządzenia nr 54/2021</t>
  </si>
  <si>
    <r>
      <t>ZADANIE: BUDOWA I PRZEBUDOWA DRÓG GMINNYCH</t>
    </r>
    <r>
      <rPr>
        <b/>
        <i/>
        <sz val="9"/>
        <color indexed="12"/>
        <rFont val="Verdana"/>
        <family val="2"/>
        <charset val="238"/>
      </rPr>
      <t xml:space="preserve"> (WPF)</t>
    </r>
  </si>
  <si>
    <r>
      <t xml:space="preserve">ZADANIE: ZAPROJEKTOWANIE I WYZNACZENIE ŚCIEŻEK ROWEROWYCH W NOWYM DWORZE MAZOWIECKI - ETAP II </t>
    </r>
    <r>
      <rPr>
        <b/>
        <i/>
        <sz val="9"/>
        <color rgb="FF0000CC"/>
        <rFont val="Verdana"/>
        <family val="2"/>
        <charset val="238"/>
      </rPr>
      <t>(WPF)</t>
    </r>
  </si>
  <si>
    <t>Wynagrodzenia osobowe pracowników</t>
  </si>
  <si>
    <t>Składki na ubezpieczenia społeczne</t>
  </si>
  <si>
    <t>Składki na Fundusz Pracy oraz Fundusz Solidarnościowy</t>
  </si>
  <si>
    <t>Wydz. Organizacyjny</t>
  </si>
  <si>
    <t>Wydz. Informatyki</t>
  </si>
  <si>
    <t>Zakup usług remontowych</t>
  </si>
  <si>
    <t>ZADANIE: MODERNIZACJA POMIESZCZEŃ W URZĘDZIE MIEJSKIM (BUDOWA OKABLOWANIA SIECI LOGICZNEJ I ELEKTRYCZNEJ)</t>
  </si>
  <si>
    <t>BEZPIECZEŃSTWO PUBLICZNE I OCHRONA PRZECIWPOŻAROWA</t>
  </si>
  <si>
    <t>Różne rozliczenia finansowe</t>
  </si>
  <si>
    <t>Wydatki osobowe niezaliczone do wynagrodzeń</t>
  </si>
  <si>
    <t>Stan. ds. Wojskowych</t>
  </si>
  <si>
    <t>OŚWIATA I WYCHOWANIE</t>
  </si>
  <si>
    <t>Różne wydatki na rzecz osób fizycznych</t>
  </si>
  <si>
    <t>Zakup środków żywności</t>
  </si>
  <si>
    <t>Oczyszczanie miast i wsi</t>
  </si>
  <si>
    <t xml:space="preserve">Spłata zobowiązań jednostek samorządu terytorialnego zaliczanych do tytułu dłużnego - kredyty i pożyczki, inne niż kredyty i pożyczki </t>
  </si>
  <si>
    <t>KULTURA I OCHRONA DZIEDZICTWA NARODOWEGO</t>
  </si>
  <si>
    <t>Biblioteki</t>
  </si>
  <si>
    <t>Drogi publiczne powiatowe</t>
  </si>
  <si>
    <t>II. WYDATKI ZWIĄZANE Z REALIZACJĄ ZADAŃ POWIERZONYCH:</t>
  </si>
  <si>
    <t>III. WYDATKI NA PROGRAMY I PROJEKTY FINANSOWANE Z UDZIAŁEM ŚRODKÓW EUROPEJSKICH I INNYCH ŚRODKÓW POCHODZĄCYCH ZE ŹRÓDEŁ ZAGRANICZNYCH NIEPODLEGAJĄCYCH ZWROTOWI :</t>
  </si>
  <si>
    <t>GOSPODARKA MIESZKANIOWA</t>
  </si>
  <si>
    <t>Gospodarka gruntami i nieruchomościami</t>
  </si>
  <si>
    <r>
      <t>Wydatki inwestycyjne jednostek budżetowych</t>
    </r>
    <r>
      <rPr>
        <b/>
        <sz val="9"/>
        <rFont val="Verdana"/>
        <family val="2"/>
        <charset val="238"/>
      </rPr>
      <t xml:space="preserve"> </t>
    </r>
    <r>
      <rPr>
        <b/>
        <sz val="9"/>
        <color rgb="FF00B050"/>
        <rFont val="Verdana"/>
        <family val="2"/>
        <charset val="238"/>
      </rPr>
      <t>(DOFINANSOWANIE  Z RZĄDOWEGO FUNDUSZU INWESTYCJI LOKALNYCH)</t>
    </r>
  </si>
  <si>
    <r>
      <t xml:space="preserve">PROJEKT: OGRANICZENIE ZANIECZYSZCZEŃ POWIETRZA W NOWYM DWORZE MAZOWIECKIM </t>
    </r>
    <r>
      <rPr>
        <b/>
        <i/>
        <sz val="9"/>
        <color indexed="12"/>
        <rFont val="Verdana"/>
        <family val="2"/>
        <charset val="238"/>
      </rPr>
      <t>(WPF)</t>
    </r>
  </si>
  <si>
    <t>PROJEKT: OGRANICZENIE ZANIECZYSZCZEŃ POWIETRZA W NOWYM DWORZE MAZOWIECKIM</t>
  </si>
  <si>
    <r>
      <t>PROJEKT: E-USŁUGI DLA NOWEGO DWORU MAZOWIECKIEGO e-NDM</t>
    </r>
    <r>
      <rPr>
        <b/>
        <i/>
        <sz val="9"/>
        <color indexed="12"/>
        <rFont val="Verdana"/>
        <family val="2"/>
        <charset val="238"/>
      </rPr>
      <t xml:space="preserve"> (WPF)</t>
    </r>
  </si>
  <si>
    <r>
      <t>PROJEKT: ODNOWA TKANKI MIESZKANIOWEJ NA TERENIE MIASTA NOWY DWÓR MAZOWIECKI JAKO ELEMENT SZERSZEGO DZIAŁANIA REWITALIZACYJNEGO</t>
    </r>
    <r>
      <rPr>
        <b/>
        <i/>
        <sz val="9"/>
        <color rgb="FF0000CC"/>
        <rFont val="Verdana"/>
        <family val="2"/>
        <charset val="238"/>
      </rPr>
      <t xml:space="preserve"> (WPF)</t>
    </r>
  </si>
  <si>
    <t>IV. ZESTAWIENIE WYDATKÓW NA FINANSOWANIE OCHRONY ŚRODOWISKA I GOSPODARKI WODNEJ W ZAKRESIE OKREŚLONYM W USTAWIE PRAWO OCHRONY ŚRODOWISKA  (UJĘTYCH W PLANIE FINANSOWYM WYDATKÓW BUDŻETOWYCH URZĘDU MIEJSKIEGO)</t>
  </si>
  <si>
    <t>z dnia 29 marca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</si>
</sst>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9"/>
      <name val="Arial CE"/>
      <family val="2"/>
      <charset val="238"/>
    </font>
    <font>
      <b/>
      <sz val="8"/>
      <name val="Verdana"/>
      <family val="2"/>
      <charset val="238"/>
    </font>
    <font>
      <b/>
      <sz val="9"/>
      <name val="Verdana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b/>
      <sz val="10"/>
      <name val="Verdana"/>
      <family val="2"/>
      <charset val="238"/>
    </font>
    <font>
      <i/>
      <sz val="9"/>
      <name val="Verdana"/>
      <family val="2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b/>
      <i/>
      <sz val="9"/>
      <name val="Verdana"/>
      <family val="2"/>
      <charset val="238"/>
    </font>
    <font>
      <sz val="9"/>
      <color indexed="12"/>
      <name val="Verdana"/>
      <family val="2"/>
      <charset val="238"/>
    </font>
    <font>
      <i/>
      <sz val="9"/>
      <color indexed="12"/>
      <name val="Verdana"/>
      <family val="2"/>
      <charset val="238"/>
    </font>
    <font>
      <b/>
      <i/>
      <sz val="9"/>
      <color indexed="12"/>
      <name val="Verdana"/>
      <family val="2"/>
      <charset val="238"/>
    </font>
    <font>
      <b/>
      <sz val="10"/>
      <color indexed="12"/>
      <name val="Arial CE"/>
      <family val="2"/>
      <charset val="238"/>
    </font>
    <font>
      <sz val="10"/>
      <color rgb="FFFF0000"/>
      <name val="Verdana"/>
      <family val="2"/>
      <charset val="238"/>
    </font>
    <font>
      <sz val="9"/>
      <color rgb="FFFF0000"/>
      <name val="Verdana"/>
      <family val="2"/>
      <charset val="238"/>
    </font>
    <font>
      <i/>
      <sz val="9"/>
      <color rgb="FF0000FF"/>
      <name val="Verdana"/>
      <family val="2"/>
      <charset val="238"/>
    </font>
    <font>
      <sz val="10"/>
      <color rgb="FFFF0000"/>
      <name val="Arial CE"/>
      <charset val="238"/>
    </font>
    <font>
      <i/>
      <sz val="9"/>
      <color rgb="FF0000CC"/>
      <name val="Verdana"/>
      <family val="2"/>
      <charset val="238"/>
    </font>
    <font>
      <sz val="9"/>
      <color rgb="FF0000CC"/>
      <name val="Verdana"/>
      <family val="2"/>
      <charset val="238"/>
    </font>
    <font>
      <sz val="9"/>
      <color indexed="10"/>
      <name val="Verdana"/>
      <family val="2"/>
      <charset val="238"/>
    </font>
    <font>
      <b/>
      <sz val="9"/>
      <color rgb="FFFF0000"/>
      <name val="Verdana"/>
      <family val="2"/>
      <charset val="238"/>
    </font>
    <font>
      <i/>
      <sz val="9"/>
      <color rgb="FFFF0000"/>
      <name val="Verdana"/>
      <family val="2"/>
      <charset val="238"/>
    </font>
    <font>
      <sz val="9"/>
      <color indexed="16"/>
      <name val="Verdana"/>
      <family val="2"/>
      <charset val="238"/>
    </font>
    <font>
      <sz val="10"/>
      <name val="Arial CE"/>
      <charset val="238"/>
    </font>
    <font>
      <b/>
      <sz val="9"/>
      <color rgb="FF0000CC"/>
      <name val="Verdana"/>
      <family val="2"/>
      <charset val="238"/>
    </font>
    <font>
      <b/>
      <i/>
      <sz val="9"/>
      <color rgb="FF0000CC"/>
      <name val="Verdana"/>
      <family val="2"/>
      <charset val="238"/>
    </font>
    <font>
      <b/>
      <sz val="9"/>
      <color rgb="FF00B05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shrinkToFit="1"/>
    </xf>
    <xf numFmtId="0" fontId="16" fillId="0" borderId="0" xfId="0" applyFont="1"/>
    <xf numFmtId="0" fontId="10" fillId="0" borderId="6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horizontal="right" vertical="center"/>
    </xf>
    <xf numFmtId="0" fontId="0" fillId="0" borderId="0" xfId="0" applyFont="1"/>
    <xf numFmtId="3" fontId="18" fillId="4" borderId="0" xfId="0" applyNumberFormat="1" applyFont="1" applyFill="1" applyBorder="1" applyAlignment="1">
      <alignment horizontal="right" vertical="center" wrapText="1"/>
    </xf>
    <xf numFmtId="0" fontId="0" fillId="0" borderId="0" xfId="0"/>
    <xf numFmtId="0" fontId="5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4" fontId="5" fillId="0" borderId="6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0" fontId="0" fillId="0" borderId="0" xfId="0" applyFont="1"/>
    <xf numFmtId="4" fontId="19" fillId="0" borderId="2" xfId="0" applyNumberFormat="1" applyFont="1" applyFill="1" applyBorder="1" applyAlignment="1">
      <alignment horizontal="right" vertical="center" shrinkToFi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vertical="center" shrinkToFit="1"/>
    </xf>
    <xf numFmtId="4" fontId="10" fillId="0" borderId="2" xfId="0" applyNumberFormat="1" applyFont="1" applyFill="1" applyBorder="1" applyAlignment="1">
      <alignment vertical="center" shrinkToFit="1"/>
    </xf>
    <xf numFmtId="4" fontId="19" fillId="0" borderId="2" xfId="0" applyNumberFormat="1" applyFont="1" applyFill="1" applyBorder="1" applyAlignment="1">
      <alignment vertical="center" shrinkToFit="1"/>
    </xf>
    <xf numFmtId="4" fontId="5" fillId="0" borderId="1" xfId="0" applyNumberFormat="1" applyFont="1" applyFill="1" applyBorder="1" applyAlignment="1">
      <alignment vertical="center" shrinkToFit="1"/>
    </xf>
    <xf numFmtId="3" fontId="6" fillId="4" borderId="0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 vertical="center"/>
    </xf>
    <xf numFmtId="4" fontId="17" fillId="4" borderId="0" xfId="0" applyNumberFormat="1" applyFont="1" applyFill="1" applyAlignment="1">
      <alignment horizontal="right"/>
    </xf>
    <xf numFmtId="0" fontId="15" fillId="0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center" vertical="center" shrinkToFit="1"/>
    </xf>
    <xf numFmtId="4" fontId="5" fillId="5" borderId="1" xfId="0" applyNumberFormat="1" applyFont="1" applyFill="1" applyBorder="1" applyAlignment="1">
      <alignment horizontal="right" vertical="center" shrinkToFit="1"/>
    </xf>
    <xf numFmtId="4" fontId="20" fillId="4" borderId="0" xfId="0" applyNumberFormat="1" applyFont="1" applyFill="1"/>
    <xf numFmtId="0" fontId="12" fillId="5" borderId="1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right" vertical="center" shrinkToFit="1"/>
    </xf>
    <xf numFmtId="0" fontId="0" fillId="4" borderId="0" xfId="0" applyFont="1" applyFill="1"/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9" fillId="0" borderId="3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shrinkToFit="1"/>
    </xf>
    <xf numFmtId="0" fontId="10" fillId="4" borderId="0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5" fillId="4" borderId="0" xfId="0" applyNumberFormat="1" applyFont="1" applyFill="1" applyBorder="1" applyAlignment="1">
      <alignment horizontal="right" vertical="center" shrinkToFit="1"/>
    </xf>
    <xf numFmtId="0" fontId="16" fillId="0" borderId="0" xfId="0" applyFont="1" applyBorder="1"/>
    <xf numFmtId="0" fontId="22" fillId="2" borderId="2" xfId="0" applyFont="1" applyFill="1" applyBorder="1" applyAlignment="1">
      <alignment horizontal="center" vertical="center" shrinkToFit="1"/>
    </xf>
    <xf numFmtId="4" fontId="21" fillId="0" borderId="2" xfId="0" applyNumberFormat="1" applyFont="1" applyFill="1" applyBorder="1" applyAlignment="1">
      <alignment horizontal="right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wrapText="1"/>
    </xf>
    <xf numFmtId="0" fontId="23" fillId="2" borderId="2" xfId="0" applyFont="1" applyFill="1" applyBorder="1" applyAlignment="1">
      <alignment horizontal="center" vertical="center" shrinkToFit="1"/>
    </xf>
    <xf numFmtId="4" fontId="21" fillId="0" borderId="2" xfId="0" applyNumberFormat="1" applyFont="1" applyFill="1" applyBorder="1" applyAlignment="1">
      <alignment vertical="center" shrinkToFit="1"/>
    </xf>
    <xf numFmtId="4" fontId="10" fillId="4" borderId="0" xfId="0" applyNumberFormat="1" applyFont="1" applyFill="1" applyAlignment="1">
      <alignment horizontal="center" vertical="center" shrinkToFit="1"/>
    </xf>
    <xf numFmtId="4" fontId="10" fillId="4" borderId="0" xfId="0" applyNumberFormat="1" applyFont="1" applyFill="1" applyBorder="1" applyAlignment="1">
      <alignment horizontal="left" vertical="center" wrapText="1"/>
    </xf>
    <xf numFmtId="4" fontId="9" fillId="4" borderId="0" xfId="0" applyNumberFormat="1" applyFont="1" applyFill="1" applyBorder="1" applyAlignment="1">
      <alignment horizontal="center" vertical="center" wrapText="1"/>
    </xf>
    <xf numFmtId="4" fontId="10" fillId="4" borderId="0" xfId="0" applyNumberFormat="1" applyFont="1" applyFill="1" applyAlignment="1">
      <alignment horizontal="right" vertical="center"/>
    </xf>
    <xf numFmtId="4" fontId="25" fillId="0" borderId="2" xfId="0" applyNumberFormat="1" applyFont="1" applyFill="1" applyBorder="1" applyAlignment="1">
      <alignment horizontal="right" vertical="center" shrinkToFit="1"/>
    </xf>
    <xf numFmtId="4" fontId="24" fillId="4" borderId="0" xfId="0" applyNumberFormat="1" applyFont="1" applyFill="1" applyBorder="1" applyAlignment="1">
      <alignment horizontal="right" vertical="center" shrinkToFit="1"/>
    </xf>
    <xf numFmtId="4" fontId="20" fillId="0" borderId="0" xfId="0" applyNumberFormat="1" applyFont="1" applyFill="1"/>
    <xf numFmtId="0" fontId="0" fillId="0" borderId="0" xfId="0" applyFont="1" applyBorder="1"/>
    <xf numFmtId="0" fontId="26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left" vertical="center" shrinkToFit="1"/>
    </xf>
    <xf numFmtId="0" fontId="9" fillId="0" borderId="2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Font="1" applyFill="1"/>
    <xf numFmtId="0" fontId="1" fillId="0" borderId="0" xfId="0" applyFont="1" applyFill="1"/>
    <xf numFmtId="0" fontId="11" fillId="4" borderId="0" xfId="0" applyFont="1" applyFill="1" applyAlignment="1">
      <alignment horizontal="left" vertical="center" shrinkToFit="1"/>
    </xf>
    <xf numFmtId="0" fontId="4" fillId="4" borderId="0" xfId="0" applyFont="1" applyFill="1" applyAlignment="1">
      <alignment horizontal="justify" vertical="center" shrinkToFit="1"/>
    </xf>
    <xf numFmtId="0" fontId="6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4" fontId="5" fillId="6" borderId="1" xfId="0" applyNumberFormat="1" applyFont="1" applyFill="1" applyBorder="1" applyAlignment="1">
      <alignment horizontal="right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27" fillId="0" borderId="0" xfId="0" applyFont="1"/>
    <xf numFmtId="4" fontId="28" fillId="0" borderId="2" xfId="0" applyNumberFormat="1" applyFont="1" applyFill="1" applyBorder="1" applyAlignment="1">
      <alignment horizontal="right" vertical="center" shrinkToFit="1"/>
    </xf>
    <xf numFmtId="0" fontId="5" fillId="2" borderId="10" xfId="0" applyFont="1" applyFill="1" applyBorder="1" applyAlignment="1">
      <alignment horizontal="center" vertical="center" shrinkToFit="1"/>
    </xf>
    <xf numFmtId="4" fontId="10" fillId="0" borderId="10" xfId="0" applyNumberFormat="1" applyFont="1" applyFill="1" applyBorder="1" applyAlignment="1">
      <alignment horizontal="right" vertical="center" shrinkToFit="1"/>
    </xf>
    <xf numFmtId="0" fontId="14" fillId="2" borderId="2" xfId="0" applyFont="1" applyFill="1" applyBorder="1" applyAlignment="1">
      <alignment horizontal="left" vertical="center" shrinkToFit="1"/>
    </xf>
    <xf numFmtId="0" fontId="14" fillId="0" borderId="2" xfId="0" applyFont="1" applyFill="1" applyBorder="1" applyAlignment="1">
      <alignment horizontal="left" vertical="center" shrinkToFit="1"/>
    </xf>
    <xf numFmtId="3" fontId="10" fillId="2" borderId="0" xfId="0" applyNumberFormat="1" applyFont="1" applyFill="1" applyAlignment="1">
      <alignment horizontal="right" vertical="center"/>
    </xf>
    <xf numFmtId="0" fontId="21" fillId="0" borderId="2" xfId="0" applyFont="1" applyBorder="1" applyAlignment="1">
      <alignment horizontal="justify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 shrinkToFit="1"/>
    </xf>
    <xf numFmtId="4" fontId="14" fillId="0" borderId="2" xfId="0" applyNumberFormat="1" applyFont="1" applyBorder="1" applyAlignment="1">
      <alignment horizontal="right" vertical="center" shrinkToFit="1"/>
    </xf>
    <xf numFmtId="0" fontId="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horizontal="right" vertical="center" shrinkToFit="1"/>
    </xf>
    <xf numFmtId="0" fontId="19" fillId="0" borderId="2" xfId="0" applyFont="1" applyBorder="1" applyAlignment="1">
      <alignment horizontal="left" vertical="center" wrapText="1"/>
    </xf>
    <xf numFmtId="4" fontId="8" fillId="4" borderId="8" xfId="0" applyNumberFormat="1" applyFont="1" applyFill="1" applyBorder="1" applyAlignment="1">
      <alignment horizontal="left" vertical="center" wrapText="1"/>
    </xf>
    <xf numFmtId="3" fontId="7" fillId="4" borderId="8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left" vertical="center" wrapText="1"/>
    </xf>
    <xf numFmtId="3" fontId="8" fillId="4" borderId="0" xfId="0" applyNumberFormat="1" applyFont="1" applyFill="1" applyBorder="1" applyAlignment="1">
      <alignment horizontal="left" vertical="center" wrapText="1"/>
    </xf>
    <xf numFmtId="3" fontId="8" fillId="4" borderId="0" xfId="0" applyNumberFormat="1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A-42F8-BDB6-F0B71F46B936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FA-42F8-BDB6-F0B71F46B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352456"/>
        <c:axId val="2233512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FA-42F8-BDB6-F0B71F46B936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9FA-42F8-BDB6-F0B71F46B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943592"/>
        <c:axId val="528607792"/>
      </c:lineChart>
      <c:catAx>
        <c:axId val="223352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351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351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352456"/>
        <c:crosses val="autoZero"/>
        <c:crossBetween val="between"/>
      </c:valAx>
      <c:catAx>
        <c:axId val="152943592"/>
        <c:scaling>
          <c:orientation val="minMax"/>
        </c:scaling>
        <c:delete val="1"/>
        <c:axPos val="b"/>
        <c:majorTickMark val="out"/>
        <c:minorTickMark val="none"/>
        <c:tickLblPos val="nextTo"/>
        <c:crossAx val="528607792"/>
        <c:crosses val="autoZero"/>
        <c:auto val="0"/>
        <c:lblAlgn val="ctr"/>
        <c:lblOffset val="100"/>
        <c:noMultiLvlLbl val="0"/>
      </c:catAx>
      <c:valAx>
        <c:axId val="528607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2943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F3-4B23-BFF0-B6BAD39D6546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F3-4B23-BFF0-B6BAD39D6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0999400"/>
        <c:axId val="2210017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F3-4B23-BFF0-B6BAD39D6546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4F3-4B23-BFF0-B6BAD39D6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998616"/>
        <c:axId val="220999008"/>
      </c:lineChart>
      <c:catAx>
        <c:axId val="220999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0017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1001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999400"/>
        <c:crosses val="autoZero"/>
        <c:crossBetween val="between"/>
      </c:valAx>
      <c:catAx>
        <c:axId val="220998616"/>
        <c:scaling>
          <c:orientation val="minMax"/>
        </c:scaling>
        <c:delete val="1"/>
        <c:axPos val="b"/>
        <c:majorTickMark val="out"/>
        <c:minorTickMark val="none"/>
        <c:tickLblPos val="nextTo"/>
        <c:crossAx val="220999008"/>
        <c:crosses val="autoZero"/>
        <c:auto val="0"/>
        <c:lblAlgn val="ctr"/>
        <c:lblOffset val="100"/>
        <c:noMultiLvlLbl val="0"/>
      </c:catAx>
      <c:valAx>
        <c:axId val="220999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0998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520-4961-988A-1DD649374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330184"/>
        <c:axId val="235332928"/>
      </c:barChart>
      <c:catAx>
        <c:axId val="235330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332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5332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330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4D-4FE3-B98B-39DFF821C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333320"/>
        <c:axId val="235326264"/>
      </c:barChart>
      <c:catAx>
        <c:axId val="235333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326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5326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333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64-4122-A469-837605DFAEC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64-4122-A469-837605DFA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327440"/>
        <c:axId val="2353286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64-4122-A469-837605DFAEC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064-4122-A469-837605DFA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334104"/>
        <c:axId val="235330576"/>
      </c:lineChart>
      <c:catAx>
        <c:axId val="235327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3286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35328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327440"/>
        <c:crosses val="autoZero"/>
        <c:crossBetween val="between"/>
      </c:valAx>
      <c:catAx>
        <c:axId val="23533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235330576"/>
        <c:crosses val="autoZero"/>
        <c:auto val="0"/>
        <c:lblAlgn val="ctr"/>
        <c:lblOffset val="100"/>
        <c:noMultiLvlLbl val="0"/>
      </c:catAx>
      <c:valAx>
        <c:axId val="235330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5334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D7A-4F75-987F-39C53B88F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334496"/>
        <c:axId val="235339200"/>
      </c:barChart>
      <c:catAx>
        <c:axId val="235334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3392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35339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334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98C-4379-978D-320242351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339592"/>
        <c:axId val="235341552"/>
      </c:barChart>
      <c:catAx>
        <c:axId val="235339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3415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35341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339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8F-4FE9-BDD6-4FDBF0BF58C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8F-4FE9-BDD6-4FDBF0BF5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340376"/>
        <c:axId val="2353407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8F-4FE9-BDD6-4FDBF0BF58C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D8F-4FE9-BDD6-4FDBF0BF5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339984"/>
        <c:axId val="235342728"/>
      </c:lineChart>
      <c:catAx>
        <c:axId val="235340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3407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35340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340376"/>
        <c:crosses val="autoZero"/>
        <c:crossBetween val="between"/>
      </c:valAx>
      <c:catAx>
        <c:axId val="235339984"/>
        <c:scaling>
          <c:orientation val="minMax"/>
        </c:scaling>
        <c:delete val="1"/>
        <c:axPos val="b"/>
        <c:majorTickMark val="out"/>
        <c:minorTickMark val="none"/>
        <c:tickLblPos val="nextTo"/>
        <c:crossAx val="235342728"/>
        <c:crosses val="autoZero"/>
        <c:auto val="0"/>
        <c:lblAlgn val="ctr"/>
        <c:lblOffset val="100"/>
        <c:noMultiLvlLbl val="0"/>
      </c:catAx>
      <c:valAx>
        <c:axId val="235342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5339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E68-45AC-8C20-339F89B68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342336"/>
        <c:axId val="235343512"/>
      </c:barChart>
      <c:catAx>
        <c:axId val="235342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3435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35343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342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89-4D3F-AC76-35B6F3B79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338808"/>
        <c:axId val="235215720"/>
      </c:barChart>
      <c:catAx>
        <c:axId val="235338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157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35215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338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19-4E7E-B972-79A4445BE59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19-4E7E-B972-79A4445BE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213760"/>
        <c:axId val="2352172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19-4E7E-B972-79A4445BE59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219-4E7E-B972-79A4445BE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219640"/>
        <c:axId val="235221992"/>
      </c:lineChart>
      <c:catAx>
        <c:axId val="235213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17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5217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13760"/>
        <c:crosses val="autoZero"/>
        <c:crossBetween val="between"/>
      </c:valAx>
      <c:catAx>
        <c:axId val="235219640"/>
        <c:scaling>
          <c:orientation val="minMax"/>
        </c:scaling>
        <c:delete val="1"/>
        <c:axPos val="b"/>
        <c:majorTickMark val="out"/>
        <c:minorTickMark val="none"/>
        <c:tickLblPos val="nextTo"/>
        <c:crossAx val="235221992"/>
        <c:crosses val="autoZero"/>
        <c:auto val="0"/>
        <c:lblAlgn val="ctr"/>
        <c:lblOffset val="100"/>
        <c:noMultiLvlLbl val="0"/>
      </c:catAx>
      <c:valAx>
        <c:axId val="2352219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5219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5F2-4E2B-8DFC-04FEBB0F2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219248"/>
        <c:axId val="235216504"/>
      </c:barChart>
      <c:catAx>
        <c:axId val="235219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16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5216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19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5F-413A-88F2-7CCD46007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764616"/>
        <c:axId val="219765008"/>
      </c:barChart>
      <c:catAx>
        <c:axId val="219764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7650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9765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764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B4-454E-BD65-372277112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218464"/>
        <c:axId val="235214152"/>
      </c:barChart>
      <c:catAx>
        <c:axId val="235218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14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5214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18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67-4C2E-840F-2FE32A033316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67-4C2E-840F-2FE32A033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214544"/>
        <c:axId val="2352161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67-4C2E-840F-2FE32A033316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067-4C2E-840F-2FE32A033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223168"/>
        <c:axId val="235218072"/>
      </c:lineChart>
      <c:catAx>
        <c:axId val="235214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161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35216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14544"/>
        <c:crosses val="autoZero"/>
        <c:crossBetween val="between"/>
      </c:valAx>
      <c:catAx>
        <c:axId val="235223168"/>
        <c:scaling>
          <c:orientation val="minMax"/>
        </c:scaling>
        <c:delete val="1"/>
        <c:axPos val="b"/>
        <c:majorTickMark val="out"/>
        <c:minorTickMark val="none"/>
        <c:tickLblPos val="nextTo"/>
        <c:crossAx val="235218072"/>
        <c:crosses val="autoZero"/>
        <c:auto val="0"/>
        <c:lblAlgn val="ctr"/>
        <c:lblOffset val="100"/>
        <c:noMultiLvlLbl val="0"/>
      </c:catAx>
      <c:valAx>
        <c:axId val="2352180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5223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28A-4089-9123-75559B99D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216896"/>
        <c:axId val="235213368"/>
      </c:barChart>
      <c:catAx>
        <c:axId val="235216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1336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35213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16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DC-4F9F-9D1C-4321CC6EB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220032"/>
        <c:axId val="235221208"/>
      </c:barChart>
      <c:catAx>
        <c:axId val="235220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212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35221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20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D1-41E1-ACB8-B361C3D4564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D1-41E1-ACB8-B361C3D45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220816"/>
        <c:axId val="2352235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D1-41E1-ACB8-B361C3D4564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DD1-41E1-ACB8-B361C3D45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223952"/>
        <c:axId val="235217680"/>
      </c:lineChart>
      <c:catAx>
        <c:axId val="235220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235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35223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20816"/>
        <c:crosses val="autoZero"/>
        <c:crossBetween val="between"/>
      </c:valAx>
      <c:catAx>
        <c:axId val="235223952"/>
        <c:scaling>
          <c:orientation val="minMax"/>
        </c:scaling>
        <c:delete val="1"/>
        <c:axPos val="b"/>
        <c:majorTickMark val="out"/>
        <c:minorTickMark val="none"/>
        <c:tickLblPos val="nextTo"/>
        <c:crossAx val="235217680"/>
        <c:crosses val="autoZero"/>
        <c:auto val="0"/>
        <c:lblAlgn val="ctr"/>
        <c:lblOffset val="100"/>
        <c:noMultiLvlLbl val="0"/>
      </c:catAx>
      <c:valAx>
        <c:axId val="235217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5223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4EE-4DEA-8C68-DAC16CE9B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224736"/>
        <c:axId val="235212976"/>
      </c:barChart>
      <c:catAx>
        <c:axId val="235224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129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35212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24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C1B-4924-A64A-13E126C6F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234536"/>
        <c:axId val="235234928"/>
      </c:barChart>
      <c:catAx>
        <c:axId val="235234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349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35234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34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59-492E-9458-5E29635B1F3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59-492E-9458-5E29635B1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226304"/>
        <c:axId val="2352290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59-492E-9458-5E29635B1F3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859-492E-9458-5E29635B1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228264"/>
        <c:axId val="235231008"/>
      </c:lineChart>
      <c:catAx>
        <c:axId val="235226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290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35229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26304"/>
        <c:crosses val="autoZero"/>
        <c:crossBetween val="between"/>
      </c:valAx>
      <c:catAx>
        <c:axId val="235228264"/>
        <c:scaling>
          <c:orientation val="minMax"/>
        </c:scaling>
        <c:delete val="1"/>
        <c:axPos val="b"/>
        <c:majorTickMark val="out"/>
        <c:minorTickMark val="none"/>
        <c:tickLblPos val="nextTo"/>
        <c:crossAx val="235231008"/>
        <c:crosses val="autoZero"/>
        <c:auto val="0"/>
        <c:lblAlgn val="ctr"/>
        <c:lblOffset val="100"/>
        <c:noMultiLvlLbl val="0"/>
      </c:catAx>
      <c:valAx>
        <c:axId val="235231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5228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618-47AA-9F68-15F896B01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237672"/>
        <c:axId val="235227872"/>
      </c:barChart>
      <c:catAx>
        <c:axId val="235237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278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35227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37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DB-405A-AB8F-622B09CA7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229832"/>
        <c:axId val="235233360"/>
      </c:barChart>
      <c:catAx>
        <c:axId val="235229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333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35233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29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3A-433D-A456-990F4BE78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765400"/>
        <c:axId val="219766184"/>
      </c:barChart>
      <c:catAx>
        <c:axId val="219765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7661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9766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765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F-4E4D-963B-B6AC81D6650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EF-4E4D-963B-B6AC81D66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232968"/>
        <c:axId val="2352337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EF-4E4D-963B-B6AC81D6650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DEF-4E4D-963B-B6AC81D66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227088"/>
        <c:axId val="235237280"/>
      </c:lineChart>
      <c:catAx>
        <c:axId val="235232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337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35233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32968"/>
        <c:crosses val="autoZero"/>
        <c:crossBetween val="between"/>
      </c:valAx>
      <c:catAx>
        <c:axId val="235227088"/>
        <c:scaling>
          <c:orientation val="minMax"/>
        </c:scaling>
        <c:delete val="1"/>
        <c:axPos val="b"/>
        <c:majorTickMark val="out"/>
        <c:minorTickMark val="none"/>
        <c:tickLblPos val="nextTo"/>
        <c:crossAx val="235237280"/>
        <c:crosses val="autoZero"/>
        <c:auto val="0"/>
        <c:lblAlgn val="ctr"/>
        <c:lblOffset val="100"/>
        <c:noMultiLvlLbl val="0"/>
      </c:catAx>
      <c:valAx>
        <c:axId val="235237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5227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95A-4B06-98B1-DD26698FB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234144"/>
        <c:axId val="235230616"/>
      </c:barChart>
      <c:catAx>
        <c:axId val="235234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306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35230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34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AA7-4590-9528-83AD3BF5B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225520"/>
        <c:axId val="235235320"/>
      </c:barChart>
      <c:catAx>
        <c:axId val="235225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353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35235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25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9-4A07-B731-B4E4F63E0F8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B9-4A07-B731-B4E4F63E0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235712"/>
        <c:axId val="2352274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B9-4A07-B731-B4E4F63E0F8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7B9-4A07-B731-B4E4F63E0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231792"/>
        <c:axId val="235236104"/>
      </c:lineChart>
      <c:catAx>
        <c:axId val="235235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27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5227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35712"/>
        <c:crosses val="autoZero"/>
        <c:crossBetween val="between"/>
      </c:valAx>
      <c:catAx>
        <c:axId val="235231792"/>
        <c:scaling>
          <c:orientation val="minMax"/>
        </c:scaling>
        <c:delete val="1"/>
        <c:axPos val="b"/>
        <c:majorTickMark val="out"/>
        <c:minorTickMark val="none"/>
        <c:tickLblPos val="nextTo"/>
        <c:crossAx val="235236104"/>
        <c:crosses val="autoZero"/>
        <c:auto val="0"/>
        <c:lblAlgn val="ctr"/>
        <c:lblOffset val="100"/>
        <c:noMultiLvlLbl val="0"/>
      </c:catAx>
      <c:valAx>
        <c:axId val="235236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5231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3B-4116-AD44-22FCD3BC1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236496"/>
        <c:axId val="235236888"/>
      </c:barChart>
      <c:catAx>
        <c:axId val="235236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36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5236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36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50-43AE-A06D-ED6BD3896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244728"/>
        <c:axId val="235240808"/>
      </c:barChart>
      <c:catAx>
        <c:axId val="235244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40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5240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44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6-46CF-9758-50421F0DC1B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36-46CF-9758-50421F0DC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243552"/>
        <c:axId val="2352466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36-46CF-9758-50421F0DC1B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836-46CF-9758-50421F0DC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242376"/>
        <c:axId val="235245512"/>
      </c:lineChart>
      <c:catAx>
        <c:axId val="235243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4668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35246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43552"/>
        <c:crosses val="autoZero"/>
        <c:crossBetween val="between"/>
      </c:valAx>
      <c:catAx>
        <c:axId val="235242376"/>
        <c:scaling>
          <c:orientation val="minMax"/>
        </c:scaling>
        <c:delete val="1"/>
        <c:axPos val="b"/>
        <c:majorTickMark val="out"/>
        <c:minorTickMark val="none"/>
        <c:tickLblPos val="nextTo"/>
        <c:crossAx val="235245512"/>
        <c:crosses val="autoZero"/>
        <c:auto val="0"/>
        <c:lblAlgn val="ctr"/>
        <c:lblOffset val="100"/>
        <c:noMultiLvlLbl val="0"/>
      </c:catAx>
      <c:valAx>
        <c:axId val="235245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5242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52D-401F-A971-E9B35BCCA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247472"/>
        <c:axId val="235242768"/>
      </c:barChart>
      <c:catAx>
        <c:axId val="235247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4276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35242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47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1A-40EA-9AE3-4CE78EF22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241592"/>
        <c:axId val="235239632"/>
      </c:barChart>
      <c:catAx>
        <c:axId val="235241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396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35239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41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A-494A-B7FF-6EE958A6270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A-494A-B7FF-6EE958A62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243160"/>
        <c:axId val="2352486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7A-494A-B7FF-6EE958A6270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B7A-494A-B7FF-6EE958A62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243944"/>
        <c:axId val="235245120"/>
      </c:lineChart>
      <c:catAx>
        <c:axId val="235243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48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5248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43160"/>
        <c:crosses val="autoZero"/>
        <c:crossBetween val="between"/>
      </c:valAx>
      <c:catAx>
        <c:axId val="235243944"/>
        <c:scaling>
          <c:orientation val="minMax"/>
        </c:scaling>
        <c:delete val="1"/>
        <c:axPos val="b"/>
        <c:majorTickMark val="out"/>
        <c:minorTickMark val="none"/>
        <c:tickLblPos val="nextTo"/>
        <c:crossAx val="235245120"/>
        <c:crosses val="autoZero"/>
        <c:auto val="0"/>
        <c:lblAlgn val="ctr"/>
        <c:lblOffset val="100"/>
        <c:noMultiLvlLbl val="0"/>
      </c:catAx>
      <c:valAx>
        <c:axId val="235245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5243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A-49EA-A951-55F77194712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7A-49EA-A951-55F771947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766968"/>
        <c:axId val="2197673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7A-49EA-A951-55F77194712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17A-49EA-A951-55F771947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767752"/>
        <c:axId val="219764224"/>
      </c:lineChart>
      <c:catAx>
        <c:axId val="219766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767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9767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766968"/>
        <c:crosses val="autoZero"/>
        <c:crossBetween val="between"/>
      </c:valAx>
      <c:catAx>
        <c:axId val="219767752"/>
        <c:scaling>
          <c:orientation val="minMax"/>
        </c:scaling>
        <c:delete val="1"/>
        <c:axPos val="b"/>
        <c:majorTickMark val="out"/>
        <c:minorTickMark val="none"/>
        <c:tickLblPos val="nextTo"/>
        <c:crossAx val="219764224"/>
        <c:crosses val="autoZero"/>
        <c:auto val="0"/>
        <c:lblAlgn val="ctr"/>
        <c:lblOffset val="100"/>
        <c:noMultiLvlLbl val="0"/>
      </c:catAx>
      <c:valAx>
        <c:axId val="219764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9767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D-4913-BB4F-B559890237C8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5D-4913-BB4F-B55989023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245904"/>
        <c:axId val="2352419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5D-4913-BB4F-B559890237C8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55D-4913-BB4F-B55989023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247864"/>
        <c:axId val="235248256"/>
      </c:lineChart>
      <c:catAx>
        <c:axId val="235245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41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5241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45904"/>
        <c:crosses val="autoZero"/>
        <c:crossBetween val="between"/>
      </c:valAx>
      <c:catAx>
        <c:axId val="235247864"/>
        <c:scaling>
          <c:orientation val="minMax"/>
        </c:scaling>
        <c:delete val="1"/>
        <c:axPos val="b"/>
        <c:majorTickMark val="out"/>
        <c:minorTickMark val="none"/>
        <c:tickLblPos val="nextTo"/>
        <c:crossAx val="235248256"/>
        <c:crosses val="autoZero"/>
        <c:auto val="0"/>
        <c:lblAlgn val="ctr"/>
        <c:lblOffset val="100"/>
        <c:noMultiLvlLbl val="0"/>
      </c:catAx>
      <c:valAx>
        <c:axId val="2352482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5247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6F-47F9-88AB-B281FCD8F04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6F-47F9-88AB-B281FCD8F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249824"/>
        <c:axId val="2352388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6F-47F9-88AB-B281FCD8F04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C6F-47F9-88AB-B281FCD8F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238064"/>
        <c:axId val="235238456"/>
      </c:lineChart>
      <c:catAx>
        <c:axId val="235249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38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5238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49824"/>
        <c:crosses val="autoZero"/>
        <c:crossBetween val="between"/>
      </c:valAx>
      <c:catAx>
        <c:axId val="235238064"/>
        <c:scaling>
          <c:orientation val="minMax"/>
        </c:scaling>
        <c:delete val="1"/>
        <c:axPos val="b"/>
        <c:majorTickMark val="out"/>
        <c:minorTickMark val="none"/>
        <c:tickLblPos val="nextTo"/>
        <c:crossAx val="235238456"/>
        <c:crosses val="autoZero"/>
        <c:auto val="0"/>
        <c:lblAlgn val="ctr"/>
        <c:lblOffset val="100"/>
        <c:noMultiLvlLbl val="0"/>
      </c:catAx>
      <c:valAx>
        <c:axId val="235238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5238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E-4E68-A8EF-F935BF29865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3E-4E68-A8EF-F935BF298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240024"/>
        <c:axId val="2352404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3E-4E68-A8EF-F935BF29865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C3E-4E68-A8EF-F935BF298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45360"/>
        <c:axId val="511038696"/>
      </c:lineChart>
      <c:catAx>
        <c:axId val="235240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40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5240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240024"/>
        <c:crosses val="autoZero"/>
        <c:crossBetween val="between"/>
      </c:valAx>
      <c:catAx>
        <c:axId val="511045360"/>
        <c:scaling>
          <c:orientation val="minMax"/>
        </c:scaling>
        <c:delete val="1"/>
        <c:axPos val="b"/>
        <c:majorTickMark val="out"/>
        <c:minorTickMark val="none"/>
        <c:tickLblPos val="nextTo"/>
        <c:crossAx val="511038696"/>
        <c:crosses val="autoZero"/>
        <c:auto val="0"/>
        <c:lblAlgn val="ctr"/>
        <c:lblOffset val="100"/>
        <c:noMultiLvlLbl val="0"/>
      </c:catAx>
      <c:valAx>
        <c:axId val="511038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11045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8-42A2-9424-85531A03613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78-42A2-9424-85531A036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39872"/>
        <c:axId val="5110469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78-42A2-9424-85531A03613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378-42A2-9424-85531A036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47320"/>
        <c:axId val="511043008"/>
      </c:lineChart>
      <c:catAx>
        <c:axId val="511039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46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1046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39872"/>
        <c:crosses val="autoZero"/>
        <c:crossBetween val="between"/>
      </c:valAx>
      <c:catAx>
        <c:axId val="511047320"/>
        <c:scaling>
          <c:orientation val="minMax"/>
        </c:scaling>
        <c:delete val="1"/>
        <c:axPos val="b"/>
        <c:majorTickMark val="out"/>
        <c:minorTickMark val="none"/>
        <c:tickLblPos val="nextTo"/>
        <c:crossAx val="511043008"/>
        <c:crosses val="autoZero"/>
        <c:auto val="0"/>
        <c:lblAlgn val="ctr"/>
        <c:lblOffset val="100"/>
        <c:noMultiLvlLbl val="0"/>
      </c:catAx>
      <c:valAx>
        <c:axId val="511043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11047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12-404C-A116-54F5EE14D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44576"/>
        <c:axId val="511042224"/>
      </c:barChart>
      <c:catAx>
        <c:axId val="511044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42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1042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44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94-428C-9F92-4BCCA1DD1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47712"/>
        <c:axId val="511042616"/>
      </c:barChart>
      <c:catAx>
        <c:axId val="511047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42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1042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47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6D-4FDA-AD18-FD34F5269F9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6D-4FDA-AD18-FD34F5269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48104"/>
        <c:axId val="5110402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6D-4FDA-AD18-FD34F5269F9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C6D-4FDA-AD18-FD34F5269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40656"/>
        <c:axId val="511045752"/>
      </c:lineChart>
      <c:catAx>
        <c:axId val="511048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402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11040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48104"/>
        <c:crosses val="autoZero"/>
        <c:crossBetween val="between"/>
      </c:valAx>
      <c:catAx>
        <c:axId val="511040656"/>
        <c:scaling>
          <c:orientation val="minMax"/>
        </c:scaling>
        <c:delete val="1"/>
        <c:axPos val="b"/>
        <c:majorTickMark val="out"/>
        <c:minorTickMark val="none"/>
        <c:tickLblPos val="nextTo"/>
        <c:crossAx val="511045752"/>
        <c:crosses val="autoZero"/>
        <c:auto val="0"/>
        <c:lblAlgn val="ctr"/>
        <c:lblOffset val="100"/>
        <c:noMultiLvlLbl val="0"/>
      </c:catAx>
      <c:valAx>
        <c:axId val="5110457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11040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85E-48F6-B7DD-19DAB4460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46144"/>
        <c:axId val="511039088"/>
      </c:barChart>
      <c:catAx>
        <c:axId val="511046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3908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11039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46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35-47F0-B90C-CF9568732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48496"/>
        <c:axId val="511048888"/>
      </c:barChart>
      <c:catAx>
        <c:axId val="511048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488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11048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48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03-4FF7-8D14-A4C6813E7056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03-4FF7-8D14-A4C6813E7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44968"/>
        <c:axId val="5110383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03-4FF7-8D14-A4C6813E7056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A03-4FF7-8D14-A4C6813E7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49280"/>
        <c:axId val="511041048"/>
      </c:lineChart>
      <c:catAx>
        <c:axId val="511044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3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1038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44968"/>
        <c:crosses val="autoZero"/>
        <c:crossBetween val="between"/>
      </c:valAx>
      <c:catAx>
        <c:axId val="511049280"/>
        <c:scaling>
          <c:orientation val="minMax"/>
        </c:scaling>
        <c:delete val="1"/>
        <c:axPos val="b"/>
        <c:majorTickMark val="out"/>
        <c:minorTickMark val="none"/>
        <c:tickLblPos val="nextTo"/>
        <c:crossAx val="511041048"/>
        <c:crosses val="autoZero"/>
        <c:auto val="0"/>
        <c:lblAlgn val="ctr"/>
        <c:lblOffset val="100"/>
        <c:noMultiLvlLbl val="0"/>
      </c:catAx>
      <c:valAx>
        <c:axId val="5110410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11049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CF-446A-95C8-52139DFAB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9174000"/>
        <c:axId val="229174392"/>
      </c:barChart>
      <c:catAx>
        <c:axId val="229174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9174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174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9174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5FF-4F77-8284-6F0159993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41440"/>
        <c:axId val="511041832"/>
      </c:barChart>
      <c:catAx>
        <c:axId val="511041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41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1041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41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E9A-4AF6-B770-C1871C9CE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51240"/>
        <c:axId val="511050848"/>
      </c:barChart>
      <c:catAx>
        <c:axId val="511051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50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1050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51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C-49CF-96A8-81E0D9E136E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0C-49CF-96A8-81E0D9E13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57904"/>
        <c:axId val="5110594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0C-49CF-96A8-81E0D9E136E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80C-49CF-96A8-81E0D9E13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53200"/>
        <c:axId val="511057120"/>
      </c:lineChart>
      <c:catAx>
        <c:axId val="511057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594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11059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57904"/>
        <c:crosses val="autoZero"/>
        <c:crossBetween val="between"/>
      </c:valAx>
      <c:catAx>
        <c:axId val="511053200"/>
        <c:scaling>
          <c:orientation val="minMax"/>
        </c:scaling>
        <c:delete val="1"/>
        <c:axPos val="b"/>
        <c:majorTickMark val="out"/>
        <c:minorTickMark val="none"/>
        <c:tickLblPos val="nextTo"/>
        <c:crossAx val="511057120"/>
        <c:crosses val="autoZero"/>
        <c:auto val="0"/>
        <c:lblAlgn val="ctr"/>
        <c:lblOffset val="100"/>
        <c:noMultiLvlLbl val="0"/>
      </c:catAx>
      <c:valAx>
        <c:axId val="511057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11053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580-4D34-B627-3BBDBBBEC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54768"/>
        <c:axId val="511053592"/>
      </c:barChart>
      <c:catAx>
        <c:axId val="511054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5359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11053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54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F1-4AFF-B5BF-8872EDD38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62608"/>
        <c:axId val="511063000"/>
      </c:barChart>
      <c:catAx>
        <c:axId val="511062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630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11063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62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EE-49DF-B4BD-9917DFEE9D5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EE-49DF-B4BD-9917DFEE9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51632"/>
        <c:axId val="5110543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EE-49DF-B4BD-9917DFEE9D5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DEE-49DF-B4BD-9917DFEE9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55944"/>
        <c:axId val="511057512"/>
      </c:lineChart>
      <c:catAx>
        <c:axId val="511051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543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11054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51632"/>
        <c:crosses val="autoZero"/>
        <c:crossBetween val="between"/>
      </c:valAx>
      <c:catAx>
        <c:axId val="511055944"/>
        <c:scaling>
          <c:orientation val="minMax"/>
        </c:scaling>
        <c:delete val="1"/>
        <c:axPos val="b"/>
        <c:majorTickMark val="out"/>
        <c:minorTickMark val="none"/>
        <c:tickLblPos val="nextTo"/>
        <c:crossAx val="511057512"/>
        <c:crosses val="autoZero"/>
        <c:auto val="0"/>
        <c:lblAlgn val="ctr"/>
        <c:lblOffset val="100"/>
        <c:noMultiLvlLbl val="0"/>
      </c:catAx>
      <c:valAx>
        <c:axId val="511057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11055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21C-4A5A-A022-FFA22E780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55552"/>
        <c:axId val="511053984"/>
      </c:barChart>
      <c:catAx>
        <c:axId val="511055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539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11053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55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E7-4EEF-B41E-FDFADDE4A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59080"/>
        <c:axId val="511056336"/>
      </c:barChart>
      <c:catAx>
        <c:axId val="511059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563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11056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59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E-48EA-BA4E-5AD5F93CC88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7E-48EA-BA4E-5AD5F93CC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59864"/>
        <c:axId val="5110602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E-48EA-BA4E-5AD5F93CC88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B7E-48EA-BA4E-5AD5F93CC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60648"/>
        <c:axId val="511061040"/>
      </c:lineChart>
      <c:catAx>
        <c:axId val="511059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6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1060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59864"/>
        <c:crosses val="autoZero"/>
        <c:crossBetween val="between"/>
      </c:valAx>
      <c:catAx>
        <c:axId val="511060648"/>
        <c:scaling>
          <c:orientation val="minMax"/>
        </c:scaling>
        <c:delete val="1"/>
        <c:axPos val="b"/>
        <c:majorTickMark val="out"/>
        <c:minorTickMark val="none"/>
        <c:tickLblPos val="nextTo"/>
        <c:crossAx val="511061040"/>
        <c:crosses val="autoZero"/>
        <c:auto val="0"/>
        <c:lblAlgn val="ctr"/>
        <c:lblOffset val="100"/>
        <c:noMultiLvlLbl val="0"/>
      </c:catAx>
      <c:valAx>
        <c:axId val="511061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11060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5CD-4E48-B27E-46CED2188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61824"/>
        <c:axId val="511070840"/>
      </c:barChart>
      <c:catAx>
        <c:axId val="511061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70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1070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61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7B-4BA0-82D3-1D3442AD4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9172040"/>
        <c:axId val="229173216"/>
      </c:barChart>
      <c:catAx>
        <c:axId val="229172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9173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17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9172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D86-423F-B045-8C6D2002B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71232"/>
        <c:axId val="511070448"/>
      </c:barChart>
      <c:catAx>
        <c:axId val="511071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70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1070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71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A-4595-AA9D-175A718BABD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6A-4595-AA9D-175A718BA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64960"/>
        <c:axId val="5110716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6A-4595-AA9D-175A718BABD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46A-4595-AA9D-175A718BA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68880"/>
        <c:axId val="511069272"/>
      </c:lineChart>
      <c:catAx>
        <c:axId val="511064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716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11071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64960"/>
        <c:crosses val="autoZero"/>
        <c:crossBetween val="between"/>
      </c:valAx>
      <c:catAx>
        <c:axId val="511068880"/>
        <c:scaling>
          <c:orientation val="minMax"/>
        </c:scaling>
        <c:delete val="1"/>
        <c:axPos val="b"/>
        <c:majorTickMark val="out"/>
        <c:minorTickMark val="none"/>
        <c:tickLblPos val="nextTo"/>
        <c:crossAx val="511069272"/>
        <c:crosses val="autoZero"/>
        <c:auto val="0"/>
        <c:lblAlgn val="ctr"/>
        <c:lblOffset val="100"/>
        <c:noMultiLvlLbl val="0"/>
      </c:catAx>
      <c:valAx>
        <c:axId val="5110692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11068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ECA-42AA-A2A5-419D3365B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72800"/>
        <c:axId val="511067704"/>
      </c:barChart>
      <c:catAx>
        <c:axId val="511072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677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11067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72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72E-4225-A7F1-6EC5EE288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73192"/>
        <c:axId val="511070056"/>
      </c:barChart>
      <c:catAx>
        <c:axId val="511073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700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11070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73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CE-484E-8B47-AEE1B47AADF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CE-484E-8B47-AEE1B47A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64568"/>
        <c:axId val="5110735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CE-484E-8B47-AEE1B47AADF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0CE-484E-8B47-AEE1B47A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73976"/>
        <c:axId val="511068096"/>
      </c:lineChart>
      <c:catAx>
        <c:axId val="511064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73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11073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64568"/>
        <c:crosses val="autoZero"/>
        <c:crossBetween val="between"/>
      </c:valAx>
      <c:catAx>
        <c:axId val="511073976"/>
        <c:scaling>
          <c:orientation val="minMax"/>
        </c:scaling>
        <c:delete val="1"/>
        <c:axPos val="b"/>
        <c:majorTickMark val="out"/>
        <c:minorTickMark val="none"/>
        <c:tickLblPos val="nextTo"/>
        <c:crossAx val="511068096"/>
        <c:crosses val="autoZero"/>
        <c:auto val="0"/>
        <c:lblAlgn val="ctr"/>
        <c:lblOffset val="100"/>
        <c:noMultiLvlLbl val="0"/>
      </c:catAx>
      <c:valAx>
        <c:axId val="5110680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11073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252-45D5-814C-F60416DA2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75152"/>
        <c:axId val="511063392"/>
      </c:barChart>
      <c:catAx>
        <c:axId val="511075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6339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11063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75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4A-44D1-8D98-8E47C0C25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65352"/>
        <c:axId val="511063784"/>
      </c:barChart>
      <c:catAx>
        <c:axId val="511065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637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11063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65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0-4BCA-AD47-D390546ED02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0-4BCA-AD47-D390546ED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66528"/>
        <c:axId val="5110684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10-4BCA-AD47-D390546ED02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810-4BCA-AD47-D390546ED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69664"/>
        <c:axId val="511064176"/>
      </c:lineChart>
      <c:catAx>
        <c:axId val="511066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6848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11068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66528"/>
        <c:crosses val="autoZero"/>
        <c:crossBetween val="between"/>
      </c:valAx>
      <c:catAx>
        <c:axId val="511069664"/>
        <c:scaling>
          <c:orientation val="minMax"/>
        </c:scaling>
        <c:delete val="1"/>
        <c:axPos val="b"/>
        <c:majorTickMark val="out"/>
        <c:minorTickMark val="none"/>
        <c:tickLblPos val="nextTo"/>
        <c:crossAx val="511064176"/>
        <c:crosses val="autoZero"/>
        <c:auto val="0"/>
        <c:lblAlgn val="ctr"/>
        <c:lblOffset val="100"/>
        <c:noMultiLvlLbl val="0"/>
      </c:catAx>
      <c:valAx>
        <c:axId val="5110641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11069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F38-45A9-84F4-66ECD55FD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81032"/>
        <c:axId val="511077112"/>
      </c:barChart>
      <c:catAx>
        <c:axId val="511081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771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11077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81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EC-4751-9AEB-A7583FB83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84168"/>
        <c:axId val="511084560"/>
      </c:barChart>
      <c:catAx>
        <c:axId val="511084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845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11084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84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8-422F-BDE3-661DF33900F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8-422F-BDE3-661DF3390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9172824"/>
        <c:axId val="2291712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8-422F-BDE3-661DF33900F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ED8-422F-BDE3-661DF3390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171648"/>
        <c:axId val="218705320"/>
      </c:lineChart>
      <c:catAx>
        <c:axId val="229172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91712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9171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9172824"/>
        <c:crosses val="autoZero"/>
        <c:crossBetween val="between"/>
      </c:valAx>
      <c:catAx>
        <c:axId val="229171648"/>
        <c:scaling>
          <c:orientation val="minMax"/>
        </c:scaling>
        <c:delete val="1"/>
        <c:axPos val="b"/>
        <c:majorTickMark val="out"/>
        <c:minorTickMark val="none"/>
        <c:tickLblPos val="nextTo"/>
        <c:crossAx val="218705320"/>
        <c:crosses val="autoZero"/>
        <c:auto val="0"/>
        <c:lblAlgn val="ctr"/>
        <c:lblOffset val="100"/>
        <c:noMultiLvlLbl val="0"/>
      </c:catAx>
      <c:valAx>
        <c:axId val="218705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9171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0B-4844-BC53-E40183EA3CE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0B-4844-BC53-E40183EA3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86128"/>
        <c:axId val="5110853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0B-4844-BC53-E40183EA3CE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0B-4844-BC53-E40183EA3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79464"/>
        <c:axId val="511083776"/>
      </c:lineChart>
      <c:catAx>
        <c:axId val="511086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853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11085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86128"/>
        <c:crosses val="autoZero"/>
        <c:crossBetween val="between"/>
      </c:valAx>
      <c:catAx>
        <c:axId val="511079464"/>
        <c:scaling>
          <c:orientation val="minMax"/>
        </c:scaling>
        <c:delete val="1"/>
        <c:axPos val="b"/>
        <c:majorTickMark val="out"/>
        <c:minorTickMark val="none"/>
        <c:tickLblPos val="nextTo"/>
        <c:crossAx val="511083776"/>
        <c:crosses val="autoZero"/>
        <c:auto val="0"/>
        <c:lblAlgn val="ctr"/>
        <c:lblOffset val="100"/>
        <c:noMultiLvlLbl val="0"/>
      </c:catAx>
      <c:valAx>
        <c:axId val="511083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11079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3C9-4CA8-A6FA-55010F42D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86912"/>
        <c:axId val="511077504"/>
      </c:barChart>
      <c:catAx>
        <c:axId val="511086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775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11077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86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58-4FDF-8E6D-EC633DD89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84952"/>
        <c:axId val="511081816"/>
      </c:barChart>
      <c:catAx>
        <c:axId val="511084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818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11081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84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2-4952-A43C-88C7A986E94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72-4952-A43C-88C7A986E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79856"/>
        <c:axId val="5110873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72-4952-A43C-88C7A986E94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972-4952-A43C-88C7A986E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85736"/>
        <c:axId val="511087696"/>
      </c:lineChart>
      <c:catAx>
        <c:axId val="511079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87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1087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79856"/>
        <c:crosses val="autoZero"/>
        <c:crossBetween val="between"/>
      </c:valAx>
      <c:catAx>
        <c:axId val="511085736"/>
        <c:scaling>
          <c:orientation val="minMax"/>
        </c:scaling>
        <c:delete val="1"/>
        <c:axPos val="b"/>
        <c:majorTickMark val="out"/>
        <c:minorTickMark val="none"/>
        <c:tickLblPos val="nextTo"/>
        <c:crossAx val="511087696"/>
        <c:crosses val="autoZero"/>
        <c:auto val="0"/>
        <c:lblAlgn val="ctr"/>
        <c:lblOffset val="100"/>
        <c:noMultiLvlLbl val="0"/>
      </c:catAx>
      <c:valAx>
        <c:axId val="511087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11085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4DE-409F-A38C-7275E430D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80640"/>
        <c:axId val="511077896"/>
      </c:barChart>
      <c:catAx>
        <c:axId val="511080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77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1077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80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27-439D-B05B-7B1CA3EE0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76720"/>
        <c:axId val="511082208"/>
      </c:barChart>
      <c:catAx>
        <c:axId val="511076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82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1082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76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1-4F83-8F5C-97262F61AAF6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21-4F83-8F5C-97262F61A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82600"/>
        <c:axId val="5110786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21-4F83-8F5C-97262F61AAF6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221-4F83-8F5C-97262F61A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82992"/>
        <c:axId val="511083384"/>
      </c:lineChart>
      <c:catAx>
        <c:axId val="511082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786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11078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82600"/>
        <c:crosses val="autoZero"/>
        <c:crossBetween val="between"/>
      </c:valAx>
      <c:catAx>
        <c:axId val="511082992"/>
        <c:scaling>
          <c:orientation val="minMax"/>
        </c:scaling>
        <c:delete val="1"/>
        <c:axPos val="b"/>
        <c:majorTickMark val="out"/>
        <c:minorTickMark val="none"/>
        <c:tickLblPos val="nextTo"/>
        <c:crossAx val="511083384"/>
        <c:crosses val="autoZero"/>
        <c:auto val="0"/>
        <c:lblAlgn val="ctr"/>
        <c:lblOffset val="100"/>
        <c:noMultiLvlLbl val="0"/>
      </c:catAx>
      <c:valAx>
        <c:axId val="511083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11082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CC7-4869-B35B-268816EC1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89656"/>
        <c:axId val="511094360"/>
      </c:barChart>
      <c:catAx>
        <c:axId val="511089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943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11094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89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5B-4DA4-B0D9-BC99DC334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90832"/>
        <c:axId val="511096712"/>
      </c:barChart>
      <c:catAx>
        <c:axId val="511090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967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11096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90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6-4A8A-9F5A-1D9B2ECC21F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6-4A8A-9F5A-1D9B2ECC2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95144"/>
        <c:axId val="5110920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36-4A8A-9F5A-1D9B2ECC21F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236-4A8A-9F5A-1D9B2ECC2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99456"/>
        <c:axId val="511098280"/>
      </c:lineChart>
      <c:catAx>
        <c:axId val="511095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92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1092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95144"/>
        <c:crosses val="autoZero"/>
        <c:crossBetween val="between"/>
      </c:valAx>
      <c:catAx>
        <c:axId val="511099456"/>
        <c:scaling>
          <c:orientation val="minMax"/>
        </c:scaling>
        <c:delete val="1"/>
        <c:axPos val="b"/>
        <c:majorTickMark val="out"/>
        <c:minorTickMark val="none"/>
        <c:tickLblPos val="nextTo"/>
        <c:crossAx val="511098280"/>
        <c:crosses val="autoZero"/>
        <c:auto val="0"/>
        <c:lblAlgn val="ctr"/>
        <c:lblOffset val="100"/>
        <c:noMultiLvlLbl val="0"/>
      </c:catAx>
      <c:valAx>
        <c:axId val="511098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11099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FEB-4F4F-BFFD-A6358DB2C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8705712"/>
        <c:axId val="218706104"/>
      </c:barChart>
      <c:catAx>
        <c:axId val="218705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87061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8706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8705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31-41A7-82EE-0C2938DD36D2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31-41A7-82EE-0C2938DD3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95536"/>
        <c:axId val="5110900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31-41A7-82EE-0C2938DD36D2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D31-41A7-82EE-0C2938DD3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98672"/>
        <c:axId val="511090440"/>
      </c:lineChart>
      <c:catAx>
        <c:axId val="511095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9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1090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95536"/>
        <c:crosses val="autoZero"/>
        <c:crossBetween val="between"/>
      </c:valAx>
      <c:catAx>
        <c:axId val="511098672"/>
        <c:scaling>
          <c:orientation val="minMax"/>
        </c:scaling>
        <c:delete val="1"/>
        <c:axPos val="b"/>
        <c:majorTickMark val="out"/>
        <c:minorTickMark val="none"/>
        <c:tickLblPos val="nextTo"/>
        <c:crossAx val="511090440"/>
        <c:crosses val="autoZero"/>
        <c:auto val="0"/>
        <c:lblAlgn val="ctr"/>
        <c:lblOffset val="100"/>
        <c:noMultiLvlLbl val="0"/>
      </c:catAx>
      <c:valAx>
        <c:axId val="511090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11098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3-4D1A-9A5C-313F5AEB6DD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83-4D1A-9A5C-313F5AEB6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88480"/>
        <c:axId val="5110924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83-4D1A-9A5C-313F5AEB6DD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D83-4D1A-9A5C-313F5AEB6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00240"/>
        <c:axId val="511095928"/>
      </c:lineChart>
      <c:catAx>
        <c:axId val="511088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92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1092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88480"/>
        <c:crosses val="autoZero"/>
        <c:crossBetween val="between"/>
      </c:valAx>
      <c:catAx>
        <c:axId val="511100240"/>
        <c:scaling>
          <c:orientation val="minMax"/>
        </c:scaling>
        <c:delete val="1"/>
        <c:axPos val="b"/>
        <c:majorTickMark val="out"/>
        <c:minorTickMark val="none"/>
        <c:tickLblPos val="nextTo"/>
        <c:crossAx val="511095928"/>
        <c:crosses val="autoZero"/>
        <c:auto val="0"/>
        <c:lblAlgn val="ctr"/>
        <c:lblOffset val="100"/>
        <c:noMultiLvlLbl val="0"/>
      </c:catAx>
      <c:valAx>
        <c:axId val="511095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11100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8-47DD-9223-5F3B2196690C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C8-47DD-9223-5F3B21966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91224"/>
        <c:axId val="5110927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C8-47DD-9223-5F3B2196690C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3C8-47DD-9223-5F3B21966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88872"/>
        <c:axId val="511091616"/>
      </c:lineChart>
      <c:catAx>
        <c:axId val="511091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92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1092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091224"/>
        <c:crosses val="autoZero"/>
        <c:crossBetween val="between"/>
      </c:valAx>
      <c:catAx>
        <c:axId val="511088872"/>
        <c:scaling>
          <c:orientation val="minMax"/>
        </c:scaling>
        <c:delete val="1"/>
        <c:axPos val="b"/>
        <c:majorTickMark val="out"/>
        <c:minorTickMark val="none"/>
        <c:tickLblPos val="nextTo"/>
        <c:crossAx val="511091616"/>
        <c:crosses val="autoZero"/>
        <c:auto val="0"/>
        <c:lblAlgn val="ctr"/>
        <c:lblOffset val="100"/>
        <c:noMultiLvlLbl val="0"/>
      </c:catAx>
      <c:valAx>
        <c:axId val="5110916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11088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9E-48B6-BD5C-0B3EC8618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8706888"/>
        <c:axId val="218708064"/>
      </c:barChart>
      <c:catAx>
        <c:axId val="218706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87080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8708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8706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E-43D6-A89A-4A1B1F17655A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E-43D6-A89A-4A1B1F176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8704928"/>
        <c:axId val="2187076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4E-43D6-A89A-4A1B1F17655A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04E-43D6-A89A-4A1B1F176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63712"/>
        <c:axId val="524462144"/>
      </c:lineChart>
      <c:catAx>
        <c:axId val="218704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87076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8707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8704928"/>
        <c:crosses val="autoZero"/>
        <c:crossBetween val="between"/>
      </c:valAx>
      <c:catAx>
        <c:axId val="524463712"/>
        <c:scaling>
          <c:orientation val="minMax"/>
        </c:scaling>
        <c:delete val="1"/>
        <c:axPos val="b"/>
        <c:majorTickMark val="out"/>
        <c:minorTickMark val="none"/>
        <c:tickLblPos val="nextTo"/>
        <c:crossAx val="524462144"/>
        <c:crosses val="autoZero"/>
        <c:auto val="0"/>
        <c:lblAlgn val="ctr"/>
        <c:lblOffset val="100"/>
        <c:noMultiLvlLbl val="0"/>
      </c:catAx>
      <c:valAx>
        <c:axId val="5244621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4463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F50-480D-BEAA-6D88817B5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8607008"/>
        <c:axId val="528608576"/>
      </c:barChart>
      <c:catAx>
        <c:axId val="528607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8608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8608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8607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0BA-4979-810D-ED96B3A94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4462928"/>
        <c:axId val="524464888"/>
      </c:barChart>
      <c:catAx>
        <c:axId val="524462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446488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24464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4462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7A4-475C-BC5C-C71BD7236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4464496"/>
        <c:axId val="524464104"/>
      </c:barChart>
      <c:catAx>
        <c:axId val="524464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44641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24464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4464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0-45FD-9E87-01FAE2BB608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60-45FD-9E87-01FAE2BB6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4463320"/>
        <c:axId val="2219756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60-45FD-9E87-01FAE2BB608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E60-45FD-9E87-01FAE2BB6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975272"/>
        <c:axId val="221976840"/>
      </c:lineChart>
      <c:catAx>
        <c:axId val="524463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975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975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4463320"/>
        <c:crosses val="autoZero"/>
        <c:crossBetween val="between"/>
      </c:valAx>
      <c:catAx>
        <c:axId val="221975272"/>
        <c:scaling>
          <c:orientation val="minMax"/>
        </c:scaling>
        <c:delete val="1"/>
        <c:axPos val="b"/>
        <c:majorTickMark val="out"/>
        <c:minorTickMark val="none"/>
        <c:tickLblPos val="nextTo"/>
        <c:crossAx val="221976840"/>
        <c:crosses val="autoZero"/>
        <c:auto val="0"/>
        <c:lblAlgn val="ctr"/>
        <c:lblOffset val="100"/>
        <c:noMultiLvlLbl val="0"/>
      </c:catAx>
      <c:valAx>
        <c:axId val="221976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1975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31F-4763-BF4B-D68983682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974096"/>
        <c:axId val="221976448"/>
      </c:barChart>
      <c:catAx>
        <c:axId val="221974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976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976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974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53-42F9-9A91-00906041A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973704"/>
        <c:axId val="221974488"/>
      </c:barChart>
      <c:catAx>
        <c:axId val="221973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974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974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973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5F-44E6-9761-69E9D8FFC43A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5F-44E6-9761-69E9D8FFC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1568624"/>
        <c:axId val="5315635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5F-44E6-9761-69E9D8FFC43A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25F-44E6-9761-69E9D8FFC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567448"/>
        <c:axId val="531563920"/>
      </c:lineChart>
      <c:catAx>
        <c:axId val="531568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5635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31563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568624"/>
        <c:crosses val="autoZero"/>
        <c:crossBetween val="between"/>
      </c:valAx>
      <c:catAx>
        <c:axId val="531567448"/>
        <c:scaling>
          <c:orientation val="minMax"/>
        </c:scaling>
        <c:delete val="1"/>
        <c:axPos val="b"/>
        <c:majorTickMark val="out"/>
        <c:minorTickMark val="none"/>
        <c:tickLblPos val="nextTo"/>
        <c:crossAx val="531563920"/>
        <c:crosses val="autoZero"/>
        <c:auto val="0"/>
        <c:lblAlgn val="ctr"/>
        <c:lblOffset val="100"/>
        <c:noMultiLvlLbl val="0"/>
      </c:catAx>
      <c:valAx>
        <c:axId val="5315639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31567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730-4F9F-9D16-21CB002F8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1564312"/>
        <c:axId val="531567056"/>
      </c:barChart>
      <c:catAx>
        <c:axId val="531564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5670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31567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564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07E-48FC-9D83-A3FDE4171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1561960"/>
        <c:axId val="531567840"/>
      </c:barChart>
      <c:catAx>
        <c:axId val="531561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5678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31567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561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41-443A-A664-21645585CDBC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41-443A-A664-21645585C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1564704"/>
        <c:axId val="5315615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41-443A-A664-21645585CDBC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A41-443A-A664-21645585C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568232"/>
        <c:axId val="531562744"/>
      </c:lineChart>
      <c:catAx>
        <c:axId val="531564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5615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31561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564704"/>
        <c:crosses val="autoZero"/>
        <c:crossBetween val="between"/>
      </c:valAx>
      <c:catAx>
        <c:axId val="531568232"/>
        <c:scaling>
          <c:orientation val="minMax"/>
        </c:scaling>
        <c:delete val="1"/>
        <c:axPos val="b"/>
        <c:majorTickMark val="out"/>
        <c:minorTickMark val="none"/>
        <c:tickLblPos val="nextTo"/>
        <c:crossAx val="531562744"/>
        <c:crosses val="autoZero"/>
        <c:auto val="0"/>
        <c:lblAlgn val="ctr"/>
        <c:lblOffset val="100"/>
        <c:noMultiLvlLbl val="0"/>
      </c:catAx>
      <c:valAx>
        <c:axId val="5315627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31568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113-4F6C-BD4B-A1EDB0CA9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1569016"/>
        <c:axId val="531562352"/>
      </c:barChart>
      <c:catAx>
        <c:axId val="531569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5623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31562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569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BA0-43C8-9991-274828950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531664"/>
        <c:axId val="186532840"/>
      </c:barChart>
      <c:catAx>
        <c:axId val="186531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32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532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31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64-4CF6-B355-A4E5940A5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1565488"/>
        <c:axId val="516429104"/>
      </c:barChart>
      <c:catAx>
        <c:axId val="531565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64291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16429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565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C-4975-AB33-3F0ED480A46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C-4975-AB33-3F0ED480A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434200"/>
        <c:axId val="5164287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CC-4975-AB33-3F0ED480A46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DCC-4975-AB33-3F0ED480A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431848"/>
        <c:axId val="516429496"/>
      </c:lineChart>
      <c:catAx>
        <c:axId val="516434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64287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16428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6434200"/>
        <c:crosses val="autoZero"/>
        <c:crossBetween val="between"/>
      </c:valAx>
      <c:catAx>
        <c:axId val="516431848"/>
        <c:scaling>
          <c:orientation val="minMax"/>
        </c:scaling>
        <c:delete val="1"/>
        <c:axPos val="b"/>
        <c:majorTickMark val="out"/>
        <c:minorTickMark val="none"/>
        <c:tickLblPos val="nextTo"/>
        <c:crossAx val="516429496"/>
        <c:crosses val="autoZero"/>
        <c:auto val="0"/>
        <c:lblAlgn val="ctr"/>
        <c:lblOffset val="100"/>
        <c:noMultiLvlLbl val="0"/>
      </c:catAx>
      <c:valAx>
        <c:axId val="516429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16431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140-45D9-9C9A-E40CC15F7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431064"/>
        <c:axId val="516430280"/>
      </c:barChart>
      <c:catAx>
        <c:axId val="51643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64302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16430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6431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54-432E-9BBC-1E0EC1F73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432240"/>
        <c:axId val="516427536"/>
      </c:barChart>
      <c:catAx>
        <c:axId val="516432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64275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16427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6432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3-4893-AF8B-93C62EC15E26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3-4893-AF8B-93C62EC15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427928"/>
        <c:axId val="5164306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03-4893-AF8B-93C62EC15E26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303-4893-AF8B-93C62EC15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431456"/>
        <c:axId val="516434984"/>
      </c:lineChart>
      <c:catAx>
        <c:axId val="516427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64306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16430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6427928"/>
        <c:crosses val="autoZero"/>
        <c:crossBetween val="between"/>
      </c:valAx>
      <c:catAx>
        <c:axId val="516431456"/>
        <c:scaling>
          <c:orientation val="minMax"/>
        </c:scaling>
        <c:delete val="1"/>
        <c:axPos val="b"/>
        <c:majorTickMark val="out"/>
        <c:minorTickMark val="none"/>
        <c:tickLblPos val="nextTo"/>
        <c:crossAx val="516434984"/>
        <c:crosses val="autoZero"/>
        <c:auto val="0"/>
        <c:lblAlgn val="ctr"/>
        <c:lblOffset val="100"/>
        <c:noMultiLvlLbl val="0"/>
      </c:catAx>
      <c:valAx>
        <c:axId val="5164349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16431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C26-4EA6-BB04-E1D6AF943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433416"/>
        <c:axId val="516433808"/>
      </c:barChart>
      <c:catAx>
        <c:axId val="516433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64338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16433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6433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A9-4D9D-A097-7A8A17344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9390136"/>
        <c:axId val="69392096"/>
      </c:barChart>
      <c:catAx>
        <c:axId val="69390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93920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69392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9390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4-432F-B4CF-8AD2C8DCCFE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14-432F-B4CF-8AD2C8DCC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9388568"/>
        <c:axId val="693866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14-432F-B4CF-8AD2C8DCCFE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414-432F-B4CF-8AD2C8DCC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386216"/>
        <c:axId val="69388960"/>
      </c:lineChart>
      <c:catAx>
        <c:axId val="69388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9386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9386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9388568"/>
        <c:crosses val="autoZero"/>
        <c:crossBetween val="between"/>
      </c:valAx>
      <c:catAx>
        <c:axId val="69386216"/>
        <c:scaling>
          <c:orientation val="minMax"/>
        </c:scaling>
        <c:delete val="1"/>
        <c:axPos val="b"/>
        <c:majorTickMark val="out"/>
        <c:minorTickMark val="none"/>
        <c:tickLblPos val="nextTo"/>
        <c:crossAx val="69388960"/>
        <c:crosses val="autoZero"/>
        <c:auto val="0"/>
        <c:lblAlgn val="ctr"/>
        <c:lblOffset val="100"/>
        <c:noMultiLvlLbl val="0"/>
      </c:catAx>
      <c:valAx>
        <c:axId val="69388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9386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67F-4AAD-B89A-1D0FC4420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9387784"/>
        <c:axId val="69390528"/>
      </c:barChart>
      <c:catAx>
        <c:axId val="69387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9390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9390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9387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963-4ECB-AADB-FCBB5B3BA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9390920"/>
        <c:axId val="69385432"/>
      </c:barChart>
      <c:catAx>
        <c:axId val="69390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9385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9385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9390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C-497D-AA84-EB60D18FD53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9C-497D-AA84-EB60D18FD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531272"/>
        <c:axId val="1865300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9C-497D-AA84-EB60D18FD53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E9C-497D-AA84-EB60D18FD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532448"/>
        <c:axId val="186533232"/>
      </c:lineChart>
      <c:catAx>
        <c:axId val="186531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30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530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31272"/>
        <c:crosses val="autoZero"/>
        <c:crossBetween val="between"/>
      </c:valAx>
      <c:catAx>
        <c:axId val="186532448"/>
        <c:scaling>
          <c:orientation val="minMax"/>
        </c:scaling>
        <c:delete val="1"/>
        <c:axPos val="b"/>
        <c:majorTickMark val="out"/>
        <c:minorTickMark val="none"/>
        <c:tickLblPos val="nextTo"/>
        <c:crossAx val="186533232"/>
        <c:crosses val="autoZero"/>
        <c:auto val="0"/>
        <c:lblAlgn val="ctr"/>
        <c:lblOffset val="100"/>
        <c:noMultiLvlLbl val="0"/>
      </c:catAx>
      <c:valAx>
        <c:axId val="1865332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532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2-4999-B899-7EFA0075B168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82-4999-B899-7EFA0075B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9387392"/>
        <c:axId val="693893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82-4999-B899-7EFA0075B168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682-4999-B899-7EFA0075B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388176"/>
        <c:axId val="69391312"/>
      </c:lineChart>
      <c:catAx>
        <c:axId val="69387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93893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69389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9387392"/>
        <c:crosses val="autoZero"/>
        <c:crossBetween val="between"/>
      </c:valAx>
      <c:catAx>
        <c:axId val="69388176"/>
        <c:scaling>
          <c:orientation val="minMax"/>
        </c:scaling>
        <c:delete val="1"/>
        <c:axPos val="b"/>
        <c:majorTickMark val="out"/>
        <c:minorTickMark val="none"/>
        <c:tickLblPos val="nextTo"/>
        <c:crossAx val="69391312"/>
        <c:crosses val="autoZero"/>
        <c:auto val="0"/>
        <c:lblAlgn val="ctr"/>
        <c:lblOffset val="100"/>
        <c:noMultiLvlLbl val="0"/>
      </c:catAx>
      <c:valAx>
        <c:axId val="693913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9388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DCD-40E4-B4F3-BD1C886A4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1685416"/>
        <c:axId val="531685808"/>
      </c:barChart>
      <c:catAx>
        <c:axId val="531685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6858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31685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685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3F-49D3-AB51-7873E6E25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1684240"/>
        <c:axId val="531683064"/>
      </c:barChart>
      <c:catAx>
        <c:axId val="531684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6830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31683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684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E-4C3C-A3EA-9358FEBC3716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9E-4C3C-A3EA-9358FEBC3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1686200"/>
        <c:axId val="5316873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9E-4C3C-A3EA-9358FEBC3716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9E-4C3C-A3EA-9358FEBC3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683848"/>
        <c:axId val="531685024"/>
      </c:lineChart>
      <c:catAx>
        <c:axId val="531686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687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31687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686200"/>
        <c:crosses val="autoZero"/>
        <c:crossBetween val="between"/>
      </c:valAx>
      <c:catAx>
        <c:axId val="531683848"/>
        <c:scaling>
          <c:orientation val="minMax"/>
        </c:scaling>
        <c:delete val="1"/>
        <c:axPos val="b"/>
        <c:majorTickMark val="out"/>
        <c:minorTickMark val="none"/>
        <c:tickLblPos val="nextTo"/>
        <c:crossAx val="531685024"/>
        <c:crosses val="autoZero"/>
        <c:auto val="0"/>
        <c:lblAlgn val="ctr"/>
        <c:lblOffset val="100"/>
        <c:noMultiLvlLbl val="0"/>
      </c:catAx>
      <c:valAx>
        <c:axId val="531685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31683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2C-4762-8B69-3D9EB7633C72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2C-4762-8B69-3D9EB7633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1683456"/>
        <c:axId val="5316807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2C-4762-8B69-3D9EB7633C72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D2C-4762-8B69-3D9EB7633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687768"/>
        <c:axId val="531686592"/>
      </c:lineChart>
      <c:catAx>
        <c:axId val="531683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680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31680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683456"/>
        <c:crosses val="autoZero"/>
        <c:crossBetween val="between"/>
      </c:valAx>
      <c:catAx>
        <c:axId val="531687768"/>
        <c:scaling>
          <c:orientation val="minMax"/>
        </c:scaling>
        <c:delete val="1"/>
        <c:axPos val="b"/>
        <c:majorTickMark val="out"/>
        <c:minorTickMark val="none"/>
        <c:tickLblPos val="nextTo"/>
        <c:crossAx val="531686592"/>
        <c:crosses val="autoZero"/>
        <c:auto val="0"/>
        <c:lblAlgn val="ctr"/>
        <c:lblOffset val="100"/>
        <c:noMultiLvlLbl val="0"/>
      </c:catAx>
      <c:valAx>
        <c:axId val="531686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31687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7-4498-B1DA-C6A2B9AF07BC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07-4498-B1DA-C6A2B9AF0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1681104"/>
        <c:axId val="5316803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7-4498-B1DA-C6A2B9AF07BC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707-4498-B1DA-C6A2B9AF0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682280"/>
        <c:axId val="531682672"/>
      </c:lineChart>
      <c:catAx>
        <c:axId val="531681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680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31680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681104"/>
        <c:crosses val="autoZero"/>
        <c:crossBetween val="between"/>
      </c:valAx>
      <c:catAx>
        <c:axId val="531682280"/>
        <c:scaling>
          <c:orientation val="minMax"/>
        </c:scaling>
        <c:delete val="1"/>
        <c:axPos val="b"/>
        <c:majorTickMark val="out"/>
        <c:minorTickMark val="none"/>
        <c:tickLblPos val="nextTo"/>
        <c:crossAx val="531682672"/>
        <c:crosses val="autoZero"/>
        <c:auto val="0"/>
        <c:lblAlgn val="ctr"/>
        <c:lblOffset val="100"/>
        <c:noMultiLvlLbl val="0"/>
      </c:catAx>
      <c:valAx>
        <c:axId val="531682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31682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F-4F6C-A738-4C1AF0D2E596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9F-4F6C-A738-4C1AF0D2E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40056"/>
        <c:axId val="2212443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9F-4F6C-A738-4C1AF0D2E596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E9F-4F6C-A738-4C1AF0D2E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247896"/>
        <c:axId val="221238488"/>
      </c:lineChart>
      <c:catAx>
        <c:axId val="221240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4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244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0056"/>
        <c:crosses val="autoZero"/>
        <c:crossBetween val="between"/>
      </c:valAx>
      <c:catAx>
        <c:axId val="221247896"/>
        <c:scaling>
          <c:orientation val="minMax"/>
        </c:scaling>
        <c:delete val="1"/>
        <c:axPos val="b"/>
        <c:majorTickMark val="out"/>
        <c:minorTickMark val="none"/>
        <c:tickLblPos val="nextTo"/>
        <c:crossAx val="221238488"/>
        <c:crosses val="autoZero"/>
        <c:auto val="0"/>
        <c:lblAlgn val="ctr"/>
        <c:lblOffset val="100"/>
        <c:noMultiLvlLbl val="0"/>
      </c:catAx>
      <c:valAx>
        <c:axId val="221238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1247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B1-4E3B-91D6-A46BDD3836D6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B1-4E3B-91D6-A46BDD383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47112"/>
        <c:axId val="2212428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B1-4E3B-91D6-A46BDD3836D6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EB1-4E3B-91D6-A46BDD383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239664"/>
        <c:axId val="221237704"/>
      </c:lineChart>
      <c:catAx>
        <c:axId val="221247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2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242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7112"/>
        <c:crosses val="autoZero"/>
        <c:crossBetween val="between"/>
      </c:valAx>
      <c:catAx>
        <c:axId val="221239664"/>
        <c:scaling>
          <c:orientation val="minMax"/>
        </c:scaling>
        <c:delete val="1"/>
        <c:axPos val="b"/>
        <c:majorTickMark val="out"/>
        <c:minorTickMark val="none"/>
        <c:tickLblPos val="nextTo"/>
        <c:crossAx val="221237704"/>
        <c:crosses val="autoZero"/>
        <c:auto val="0"/>
        <c:lblAlgn val="ctr"/>
        <c:lblOffset val="100"/>
        <c:noMultiLvlLbl val="0"/>
      </c:catAx>
      <c:valAx>
        <c:axId val="221237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1239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AFA-4D68-BA2B-980D1BA58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41232"/>
        <c:axId val="221238096"/>
      </c:barChart>
      <c:catAx>
        <c:axId val="221241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38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238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1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BD-4D1A-8954-196A58E5D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45544"/>
        <c:axId val="221239272"/>
      </c:barChart>
      <c:catAx>
        <c:axId val="221245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39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239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5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DDE-4ED8-8C4C-369E2EE69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530880"/>
        <c:axId val="156050352"/>
      </c:barChart>
      <c:catAx>
        <c:axId val="186530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6050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6050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30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85-45F0-9C47-EED7BD132D1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85-45F0-9C47-EED7BD132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43584"/>
        <c:axId val="221244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85-45F0-9C47-EED7BD132D1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785-45F0-9C47-EED7BD132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240448"/>
        <c:axId val="221240840"/>
      </c:lineChart>
      <c:catAx>
        <c:axId val="221243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47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1244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3584"/>
        <c:crosses val="autoZero"/>
        <c:crossBetween val="between"/>
      </c:valAx>
      <c:catAx>
        <c:axId val="2212404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1240840"/>
        <c:crosses val="autoZero"/>
        <c:auto val="0"/>
        <c:lblAlgn val="ctr"/>
        <c:lblOffset val="100"/>
        <c:noMultiLvlLbl val="0"/>
      </c:catAx>
      <c:valAx>
        <c:axId val="221240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1240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A1A-40E5-A3E4-03C888B46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48680"/>
        <c:axId val="221249072"/>
      </c:barChart>
      <c:catAx>
        <c:axId val="221248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90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1249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8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DE-41C5-B49C-66350BC68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49464"/>
        <c:axId val="221237312"/>
      </c:barChart>
      <c:catAx>
        <c:axId val="221249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373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1237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9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E1-46A1-B60C-9F60AD896DA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E1-46A1-B60C-9F60AD896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41624"/>
        <c:axId val="2212420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E1-46A1-B60C-9F60AD896DA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6E1-46A1-B60C-9F60AD896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246720"/>
        <c:axId val="221242408"/>
      </c:lineChart>
      <c:catAx>
        <c:axId val="221241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2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242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1624"/>
        <c:crosses val="autoZero"/>
        <c:crossBetween val="between"/>
      </c:valAx>
      <c:catAx>
        <c:axId val="221246720"/>
        <c:scaling>
          <c:orientation val="minMax"/>
        </c:scaling>
        <c:delete val="1"/>
        <c:axPos val="b"/>
        <c:majorTickMark val="out"/>
        <c:minorTickMark val="none"/>
        <c:tickLblPos val="nextTo"/>
        <c:crossAx val="221242408"/>
        <c:crosses val="autoZero"/>
        <c:auto val="0"/>
        <c:lblAlgn val="ctr"/>
        <c:lblOffset val="100"/>
        <c:noMultiLvlLbl val="0"/>
      </c:catAx>
      <c:valAx>
        <c:axId val="2212424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1246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A96-4070-924F-2DA8FEDD4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51816"/>
        <c:axId val="221250248"/>
      </c:barChart>
      <c:catAx>
        <c:axId val="221251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50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250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51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BCE-4F36-9773-1F67053C4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52208"/>
        <c:axId val="221252600"/>
      </c:barChart>
      <c:catAx>
        <c:axId val="221252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52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252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52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E6-4E45-936A-2AF401E8CA9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E6-4E45-936A-2AF401E8C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51424"/>
        <c:axId val="2212529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E6-4E45-936A-2AF401E8CA9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6E6-4E45-936A-2AF401E8C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656936"/>
        <c:axId val="545657328"/>
      </c:lineChart>
      <c:catAx>
        <c:axId val="221251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529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1252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51424"/>
        <c:crosses val="autoZero"/>
        <c:crossBetween val="between"/>
      </c:valAx>
      <c:catAx>
        <c:axId val="545656936"/>
        <c:scaling>
          <c:orientation val="minMax"/>
        </c:scaling>
        <c:delete val="1"/>
        <c:axPos val="b"/>
        <c:majorTickMark val="out"/>
        <c:minorTickMark val="none"/>
        <c:tickLblPos val="nextTo"/>
        <c:crossAx val="545657328"/>
        <c:crosses val="autoZero"/>
        <c:auto val="0"/>
        <c:lblAlgn val="ctr"/>
        <c:lblOffset val="100"/>
        <c:noMultiLvlLbl val="0"/>
      </c:catAx>
      <c:valAx>
        <c:axId val="5456573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5656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998-4E83-BB0D-F69772B01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659288"/>
        <c:axId val="545658112"/>
      </c:barChart>
      <c:catAx>
        <c:axId val="545659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581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45658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59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61-4A10-A15E-84043B12F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654976"/>
        <c:axId val="545659680"/>
      </c:barChart>
      <c:catAx>
        <c:axId val="545654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596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45659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54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6-45D2-B449-213CA92B02BC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26-45D2-B449-213CA92B0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653016"/>
        <c:axId val="5456498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26-45D2-B449-213CA92B02BC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A26-45D2-B449-213CA92B0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653408"/>
        <c:axId val="545656544"/>
      </c:lineChart>
      <c:catAx>
        <c:axId val="545653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498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45649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53016"/>
        <c:crosses val="autoZero"/>
        <c:crossBetween val="between"/>
      </c:valAx>
      <c:catAx>
        <c:axId val="545653408"/>
        <c:scaling>
          <c:orientation val="minMax"/>
        </c:scaling>
        <c:delete val="1"/>
        <c:axPos val="b"/>
        <c:majorTickMark val="out"/>
        <c:minorTickMark val="none"/>
        <c:tickLblPos val="nextTo"/>
        <c:crossAx val="545656544"/>
        <c:crosses val="autoZero"/>
        <c:auto val="0"/>
        <c:lblAlgn val="ctr"/>
        <c:lblOffset val="100"/>
        <c:noMultiLvlLbl val="0"/>
      </c:catAx>
      <c:valAx>
        <c:axId val="545656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5653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FA-476F-9D8C-43F28722F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6052312"/>
        <c:axId val="156053096"/>
      </c:barChart>
      <c:catAx>
        <c:axId val="156052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6053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6053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6052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DA5-431E-BAA7-2C00174D1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654192"/>
        <c:axId val="545651448"/>
      </c:barChart>
      <c:catAx>
        <c:axId val="545654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514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45651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54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92E-48D6-9E0D-FFC1A6CEF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654584"/>
        <c:axId val="545650664"/>
      </c:barChart>
      <c:catAx>
        <c:axId val="545654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506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45650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54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4-4A69-9AFD-F5C0CA1366D2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94-4A69-9AFD-F5C0CA136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655760"/>
        <c:axId val="5456561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94-4A69-9AFD-F5C0CA1366D2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494-4A69-9AFD-F5C0CA136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658504"/>
        <c:axId val="545657720"/>
      </c:lineChart>
      <c:catAx>
        <c:axId val="545655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56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45656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55760"/>
        <c:crosses val="autoZero"/>
        <c:crossBetween val="between"/>
      </c:valAx>
      <c:catAx>
        <c:axId val="545658504"/>
        <c:scaling>
          <c:orientation val="minMax"/>
        </c:scaling>
        <c:delete val="1"/>
        <c:axPos val="b"/>
        <c:majorTickMark val="out"/>
        <c:minorTickMark val="none"/>
        <c:tickLblPos val="nextTo"/>
        <c:crossAx val="545657720"/>
        <c:crosses val="autoZero"/>
        <c:auto val="0"/>
        <c:lblAlgn val="ctr"/>
        <c:lblOffset val="100"/>
        <c:noMultiLvlLbl val="0"/>
      </c:catAx>
      <c:valAx>
        <c:axId val="545657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5658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413-45C4-AAF3-759EB88B7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660856"/>
        <c:axId val="545648704"/>
      </c:barChart>
      <c:catAx>
        <c:axId val="545660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48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45648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60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491-4D7A-8331-6BE143C4B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649488"/>
        <c:axId val="545651840"/>
      </c:barChart>
      <c:catAx>
        <c:axId val="545649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51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45651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49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46-4290-A22F-814C922111A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46-4290-A22F-814C92211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652232"/>
        <c:axId val="5456612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46-4290-A22F-814C922111A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946-4290-A22F-814C92211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662816"/>
        <c:axId val="545661640"/>
      </c:lineChart>
      <c:catAx>
        <c:axId val="545652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612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45661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52232"/>
        <c:crosses val="autoZero"/>
        <c:crossBetween val="between"/>
      </c:valAx>
      <c:catAx>
        <c:axId val="545662816"/>
        <c:scaling>
          <c:orientation val="minMax"/>
        </c:scaling>
        <c:delete val="1"/>
        <c:axPos val="b"/>
        <c:majorTickMark val="out"/>
        <c:minorTickMark val="none"/>
        <c:tickLblPos val="nextTo"/>
        <c:crossAx val="545661640"/>
        <c:crosses val="autoZero"/>
        <c:auto val="0"/>
        <c:lblAlgn val="ctr"/>
        <c:lblOffset val="100"/>
        <c:noMultiLvlLbl val="0"/>
      </c:catAx>
      <c:valAx>
        <c:axId val="545661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5662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55A-435B-A124-6AAFFE794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662032"/>
        <c:axId val="545662424"/>
      </c:barChart>
      <c:catAx>
        <c:axId val="545662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624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45662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62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6CC-44FF-B490-F8330862C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663992"/>
        <c:axId val="545664384"/>
      </c:barChart>
      <c:catAx>
        <c:axId val="545663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643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45664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63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A-48CE-9B04-E78E7A5C7318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9A-48CE-9B04-E78E7A5C7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224792"/>
        <c:axId val="2272275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9A-48CE-9B04-E78E7A5C7318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99A-48CE-9B04-E78E7A5C7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22048"/>
        <c:axId val="227220872"/>
      </c:lineChart>
      <c:catAx>
        <c:axId val="227224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275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227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24792"/>
        <c:crosses val="autoZero"/>
        <c:crossBetween val="between"/>
      </c:valAx>
      <c:catAx>
        <c:axId val="2272220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7220872"/>
        <c:crosses val="autoZero"/>
        <c:auto val="0"/>
        <c:lblAlgn val="ctr"/>
        <c:lblOffset val="100"/>
        <c:noMultiLvlLbl val="0"/>
      </c:catAx>
      <c:valAx>
        <c:axId val="2272208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222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F7F-4874-A517-E97044DBE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221656"/>
        <c:axId val="227228320"/>
      </c:barChart>
      <c:catAx>
        <c:axId val="227221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283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228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21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A5-4905-BFF8-664E49F6192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A5-4905-BFF8-664E49F61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6053488"/>
        <c:axId val="1560511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A5-4905-BFF8-664E49F6192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2A5-4905-BFF8-664E49F61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52704"/>
        <c:axId val="156050744"/>
      </c:lineChart>
      <c:catAx>
        <c:axId val="156053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6051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6051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6053488"/>
        <c:crosses val="autoZero"/>
        <c:crossBetween val="between"/>
      </c:valAx>
      <c:catAx>
        <c:axId val="156052704"/>
        <c:scaling>
          <c:orientation val="minMax"/>
        </c:scaling>
        <c:delete val="1"/>
        <c:axPos val="b"/>
        <c:majorTickMark val="out"/>
        <c:minorTickMark val="none"/>
        <c:tickLblPos val="nextTo"/>
        <c:crossAx val="156050744"/>
        <c:crosses val="autoZero"/>
        <c:auto val="0"/>
        <c:lblAlgn val="ctr"/>
        <c:lblOffset val="100"/>
        <c:noMultiLvlLbl val="0"/>
      </c:catAx>
      <c:valAx>
        <c:axId val="1560507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6052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7C-43AD-847C-6DA20AD8E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222832"/>
        <c:axId val="227220480"/>
      </c:barChart>
      <c:catAx>
        <c:axId val="227222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204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220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22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B7-4C2C-ADC2-352224EF21A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B7-4C2C-ADC2-352224EF2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229104"/>
        <c:axId val="2272263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B7-4C2C-ADC2-352224EF21A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7B7-4C2C-ADC2-352224EF2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23224"/>
        <c:axId val="227226752"/>
      </c:lineChart>
      <c:catAx>
        <c:axId val="227229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263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226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29104"/>
        <c:crosses val="autoZero"/>
        <c:crossBetween val="between"/>
      </c:valAx>
      <c:catAx>
        <c:axId val="227223224"/>
        <c:scaling>
          <c:orientation val="minMax"/>
        </c:scaling>
        <c:delete val="1"/>
        <c:axPos val="b"/>
        <c:majorTickMark val="out"/>
        <c:minorTickMark val="none"/>
        <c:tickLblPos val="nextTo"/>
        <c:crossAx val="227226752"/>
        <c:crosses val="autoZero"/>
        <c:auto val="0"/>
        <c:lblAlgn val="ctr"/>
        <c:lblOffset val="100"/>
        <c:noMultiLvlLbl val="0"/>
      </c:catAx>
      <c:valAx>
        <c:axId val="2272267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223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49-4880-B591-05FD3BAF4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229496"/>
        <c:axId val="227223616"/>
      </c:barChart>
      <c:catAx>
        <c:axId val="227229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236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223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29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193-4111-8E4E-A25D919A6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229888"/>
        <c:axId val="227230672"/>
      </c:barChart>
      <c:catAx>
        <c:axId val="227229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306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230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29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58-4F6B-9990-B8FC9E4FF68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58-4F6B-9990-B8FC9E4FF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224008"/>
        <c:axId val="2272185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58-4F6B-9990-B8FC9E4FF68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E58-4F6B-9990-B8FC9E4FF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21264"/>
        <c:axId val="227228712"/>
      </c:lineChart>
      <c:catAx>
        <c:axId val="227224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1852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218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24008"/>
        <c:crosses val="autoZero"/>
        <c:crossBetween val="between"/>
      </c:valAx>
      <c:catAx>
        <c:axId val="227221264"/>
        <c:scaling>
          <c:orientation val="minMax"/>
        </c:scaling>
        <c:delete val="1"/>
        <c:axPos val="b"/>
        <c:majorTickMark val="out"/>
        <c:minorTickMark val="none"/>
        <c:tickLblPos val="nextTo"/>
        <c:crossAx val="227228712"/>
        <c:crosses val="autoZero"/>
        <c:auto val="0"/>
        <c:lblAlgn val="ctr"/>
        <c:lblOffset val="100"/>
        <c:noMultiLvlLbl val="0"/>
      </c:catAx>
      <c:valAx>
        <c:axId val="2272287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221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AFE-49B1-B8D7-5D3A61053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218912"/>
        <c:axId val="227219696"/>
      </c:barChart>
      <c:catAx>
        <c:axId val="227218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196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219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18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39F-468E-A259-1747DB6E0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220088"/>
        <c:axId val="227231848"/>
      </c:barChart>
      <c:catAx>
        <c:axId val="227220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318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231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20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4-41CD-B127-1CBAA8453BA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84-41CD-B127-1CBAA8453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232240"/>
        <c:axId val="2272330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84-41CD-B127-1CBAA8453BA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084-41CD-B127-1CBAA8453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3808"/>
        <c:axId val="227232632"/>
      </c:lineChart>
      <c:catAx>
        <c:axId val="227232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33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7233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32240"/>
        <c:crosses val="autoZero"/>
        <c:crossBetween val="between"/>
      </c:valAx>
      <c:catAx>
        <c:axId val="227233808"/>
        <c:scaling>
          <c:orientation val="minMax"/>
        </c:scaling>
        <c:delete val="1"/>
        <c:axPos val="b"/>
        <c:majorTickMark val="out"/>
        <c:minorTickMark val="none"/>
        <c:tickLblPos val="nextTo"/>
        <c:crossAx val="227232632"/>
        <c:crosses val="autoZero"/>
        <c:auto val="0"/>
        <c:lblAlgn val="ctr"/>
        <c:lblOffset val="100"/>
        <c:noMultiLvlLbl val="0"/>
      </c:catAx>
      <c:valAx>
        <c:axId val="227232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233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F4D-42DA-AEB8-2C24EAFA1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231064"/>
        <c:axId val="227231456"/>
      </c:barChart>
      <c:catAx>
        <c:axId val="22723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31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7231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31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E5F-4E06-BD20-C59EAA504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856096"/>
        <c:axId val="223854920"/>
      </c:barChart>
      <c:catAx>
        <c:axId val="223856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54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854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56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1C0-4B99-BE2E-918887FD1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530488"/>
        <c:axId val="221002144"/>
      </c:barChart>
      <c:catAx>
        <c:axId val="186530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002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002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30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7-4CFD-BC9C-94027D2A5A7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7-4CFD-BC9C-94027D2A5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856880"/>
        <c:axId val="2238557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47-4CFD-BC9C-94027D2A5A7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947-4CFD-BC9C-94027D2A5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857272"/>
        <c:axId val="223858056"/>
      </c:lineChart>
      <c:catAx>
        <c:axId val="223856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5570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3855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56880"/>
        <c:crosses val="autoZero"/>
        <c:crossBetween val="between"/>
      </c:valAx>
      <c:catAx>
        <c:axId val="223857272"/>
        <c:scaling>
          <c:orientation val="minMax"/>
        </c:scaling>
        <c:delete val="1"/>
        <c:axPos val="b"/>
        <c:majorTickMark val="out"/>
        <c:minorTickMark val="none"/>
        <c:tickLblPos val="nextTo"/>
        <c:crossAx val="223858056"/>
        <c:crosses val="autoZero"/>
        <c:auto val="0"/>
        <c:lblAlgn val="ctr"/>
        <c:lblOffset val="100"/>
        <c:noMultiLvlLbl val="0"/>
      </c:catAx>
      <c:valAx>
        <c:axId val="2238580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3857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1C9-49DC-9329-46C0D1103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842376"/>
        <c:axId val="223845512"/>
      </c:barChart>
      <c:catAx>
        <c:axId val="223842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455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3845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42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746-4D8B-A7BA-41E890416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848648"/>
        <c:axId val="223852960"/>
      </c:barChart>
      <c:catAx>
        <c:axId val="223848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529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3852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48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9-4549-848D-7DF76266F84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69-4549-848D-7DF76266F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847864"/>
        <c:axId val="2238462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69-4549-848D-7DF76266F84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D69-4549-848D-7DF76266F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848256"/>
        <c:axId val="223849040"/>
      </c:lineChart>
      <c:catAx>
        <c:axId val="223847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46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846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47864"/>
        <c:crosses val="autoZero"/>
        <c:crossBetween val="between"/>
      </c:valAx>
      <c:catAx>
        <c:axId val="223848256"/>
        <c:scaling>
          <c:orientation val="minMax"/>
        </c:scaling>
        <c:delete val="1"/>
        <c:axPos val="b"/>
        <c:majorTickMark val="out"/>
        <c:minorTickMark val="none"/>
        <c:tickLblPos val="nextTo"/>
        <c:crossAx val="223849040"/>
        <c:crosses val="autoZero"/>
        <c:auto val="0"/>
        <c:lblAlgn val="ctr"/>
        <c:lblOffset val="100"/>
        <c:noMultiLvlLbl val="0"/>
      </c:catAx>
      <c:valAx>
        <c:axId val="223849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3848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0D-4A0B-B55C-6E56C368860A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0D-4A0B-B55C-6E56C3688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851000"/>
        <c:axId val="2238502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0D-4A0B-B55C-6E56C368860A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10D-4A0B-B55C-6E56C3688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846688"/>
        <c:axId val="223845120"/>
      </c:lineChart>
      <c:catAx>
        <c:axId val="223851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50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850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51000"/>
        <c:crosses val="autoZero"/>
        <c:crossBetween val="between"/>
      </c:valAx>
      <c:catAx>
        <c:axId val="223846688"/>
        <c:scaling>
          <c:orientation val="minMax"/>
        </c:scaling>
        <c:delete val="1"/>
        <c:axPos val="b"/>
        <c:majorTickMark val="out"/>
        <c:minorTickMark val="none"/>
        <c:tickLblPos val="nextTo"/>
        <c:crossAx val="223845120"/>
        <c:crosses val="autoZero"/>
        <c:auto val="0"/>
        <c:lblAlgn val="ctr"/>
        <c:lblOffset val="100"/>
        <c:noMultiLvlLbl val="0"/>
      </c:catAx>
      <c:valAx>
        <c:axId val="223845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3846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C8-4384-A69E-BCC54D67F38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C8-4384-A69E-BCC54D67F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842768"/>
        <c:axId val="2238494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C8-4384-A69E-BCC54D67F38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DC8-4384-A69E-BCC54D67F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843160"/>
        <c:axId val="223851392"/>
      </c:lineChart>
      <c:catAx>
        <c:axId val="223842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49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849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42768"/>
        <c:crosses val="autoZero"/>
        <c:crossBetween val="between"/>
      </c:valAx>
      <c:catAx>
        <c:axId val="223843160"/>
        <c:scaling>
          <c:orientation val="minMax"/>
        </c:scaling>
        <c:delete val="1"/>
        <c:axPos val="b"/>
        <c:majorTickMark val="out"/>
        <c:minorTickMark val="none"/>
        <c:tickLblPos val="nextTo"/>
        <c:crossAx val="223851392"/>
        <c:crosses val="autoZero"/>
        <c:auto val="0"/>
        <c:lblAlgn val="ctr"/>
        <c:lblOffset val="100"/>
        <c:noMultiLvlLbl val="0"/>
      </c:catAx>
      <c:valAx>
        <c:axId val="223851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3843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B-4162-8C46-DFB97E703B3A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5B-4162-8C46-DFB97E703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853352"/>
        <c:axId val="2238443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5B-4162-8C46-DFB97E703B3A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85B-4162-8C46-DFB97E703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843552"/>
        <c:axId val="223850608"/>
      </c:lineChart>
      <c:catAx>
        <c:axId val="223853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44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844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53352"/>
        <c:crosses val="autoZero"/>
        <c:crossBetween val="between"/>
      </c:valAx>
      <c:catAx>
        <c:axId val="223843552"/>
        <c:scaling>
          <c:orientation val="minMax"/>
        </c:scaling>
        <c:delete val="1"/>
        <c:axPos val="b"/>
        <c:majorTickMark val="out"/>
        <c:minorTickMark val="none"/>
        <c:tickLblPos val="nextTo"/>
        <c:crossAx val="223850608"/>
        <c:crosses val="autoZero"/>
        <c:auto val="0"/>
        <c:lblAlgn val="ctr"/>
        <c:lblOffset val="100"/>
        <c:noMultiLvlLbl val="0"/>
      </c:catAx>
      <c:valAx>
        <c:axId val="2238506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3843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2E-47A8-96DC-29BDED7887C6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2E-47A8-96DC-29BDED788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847080"/>
        <c:axId val="2238447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2E-47A8-96DC-29BDED7887C6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62E-47A8-96DC-29BDED788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852176"/>
        <c:axId val="223847472"/>
      </c:lineChart>
      <c:catAx>
        <c:axId val="223847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44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844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47080"/>
        <c:crosses val="autoZero"/>
        <c:crossBetween val="between"/>
      </c:valAx>
      <c:catAx>
        <c:axId val="223852176"/>
        <c:scaling>
          <c:orientation val="minMax"/>
        </c:scaling>
        <c:delete val="1"/>
        <c:axPos val="b"/>
        <c:majorTickMark val="out"/>
        <c:minorTickMark val="none"/>
        <c:tickLblPos val="nextTo"/>
        <c:crossAx val="223847472"/>
        <c:crosses val="autoZero"/>
        <c:auto val="0"/>
        <c:lblAlgn val="ctr"/>
        <c:lblOffset val="100"/>
        <c:noMultiLvlLbl val="0"/>
      </c:catAx>
      <c:valAx>
        <c:axId val="2238474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3852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29C-4E01-9CAD-5F72A7939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853744"/>
        <c:axId val="637025408"/>
      </c:barChart>
      <c:catAx>
        <c:axId val="223853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025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025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53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7A-472D-9DE8-4968119A1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025800"/>
        <c:axId val="637028936"/>
      </c:barChart>
      <c:catAx>
        <c:axId val="637025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028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028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025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56-4732-A7FE-F0CF38370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000576"/>
        <c:axId val="221000968"/>
      </c:barChart>
      <c:catAx>
        <c:axId val="221000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000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000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000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08-4B97-85CA-CC002536FC46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08-4B97-85CA-CC002536F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030504"/>
        <c:axId val="6370301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08-4B97-85CA-CC002536FC46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008-4B97-85CA-CC002536F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030896"/>
        <c:axId val="637024232"/>
      </c:lineChart>
      <c:catAx>
        <c:axId val="637030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030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030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030504"/>
        <c:crosses val="autoZero"/>
        <c:crossBetween val="between"/>
      </c:valAx>
      <c:catAx>
        <c:axId val="63703089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024232"/>
        <c:crosses val="autoZero"/>
        <c:auto val="0"/>
        <c:lblAlgn val="ctr"/>
        <c:lblOffset val="100"/>
        <c:noMultiLvlLbl val="0"/>
      </c:catAx>
      <c:valAx>
        <c:axId val="6370242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030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3D2-468F-B02B-8F7A664F0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026584"/>
        <c:axId val="637031680"/>
      </c:barChart>
      <c:catAx>
        <c:axId val="637026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031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031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026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88-47F0-9EC2-E308AAD0B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033248"/>
        <c:axId val="637022272"/>
      </c:barChart>
      <c:catAx>
        <c:axId val="637033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022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022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033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3-434A-8D9E-77503BCF4D96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F3-434A-8D9E-77503BCF4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318816"/>
        <c:axId val="2353219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F3-434A-8D9E-77503BCF4D96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AF3-434A-8D9E-77503BCF4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322344"/>
        <c:axId val="235313720"/>
      </c:lineChart>
      <c:catAx>
        <c:axId val="235318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321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5321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318816"/>
        <c:crosses val="autoZero"/>
        <c:crossBetween val="between"/>
      </c:valAx>
      <c:catAx>
        <c:axId val="235322344"/>
        <c:scaling>
          <c:orientation val="minMax"/>
        </c:scaling>
        <c:delete val="1"/>
        <c:axPos val="b"/>
        <c:majorTickMark val="out"/>
        <c:minorTickMark val="none"/>
        <c:tickLblPos val="nextTo"/>
        <c:crossAx val="235313720"/>
        <c:crosses val="autoZero"/>
        <c:auto val="0"/>
        <c:lblAlgn val="ctr"/>
        <c:lblOffset val="100"/>
        <c:noMultiLvlLbl val="0"/>
      </c:catAx>
      <c:valAx>
        <c:axId val="235313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5322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EA5-4F79-BBB6-DD6D7D954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322736"/>
        <c:axId val="235314896"/>
      </c:barChart>
      <c:catAx>
        <c:axId val="235322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314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5314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322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F8-4757-9C44-D1FF70EBD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336064"/>
        <c:axId val="235332144"/>
      </c:barChart>
      <c:catAx>
        <c:axId val="235336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332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5332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336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CE-4BF7-B075-DB331972FC2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CE-4BF7-B075-DB331972F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331752"/>
        <c:axId val="2353282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CE-4BF7-B075-DB331972FC2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ECE-4BF7-B075-DB331972F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334888"/>
        <c:axId val="235336456"/>
      </c:lineChart>
      <c:catAx>
        <c:axId val="235331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3282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35328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331752"/>
        <c:crosses val="autoZero"/>
        <c:crossBetween val="between"/>
      </c:valAx>
      <c:catAx>
        <c:axId val="235334888"/>
        <c:scaling>
          <c:orientation val="minMax"/>
        </c:scaling>
        <c:delete val="1"/>
        <c:axPos val="b"/>
        <c:majorTickMark val="out"/>
        <c:minorTickMark val="none"/>
        <c:tickLblPos val="nextTo"/>
        <c:crossAx val="235336456"/>
        <c:crosses val="autoZero"/>
        <c:auto val="0"/>
        <c:lblAlgn val="ctr"/>
        <c:lblOffset val="100"/>
        <c:noMultiLvlLbl val="0"/>
      </c:catAx>
      <c:valAx>
        <c:axId val="235336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5334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F71-411D-91BA-27AC1E879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329008"/>
        <c:axId val="235335280"/>
      </c:barChart>
      <c:catAx>
        <c:axId val="235329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3352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35335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329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90-40EE-AB7E-A82B15353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329400"/>
        <c:axId val="235327048"/>
      </c:barChart>
      <c:catAx>
        <c:axId val="235329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3270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35327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329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3-4ECA-AB75-9FAAAF43A90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D3-4ECA-AB75-9FAAAF43A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337632"/>
        <c:axId val="2353325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D3-4ECA-AB75-9FAAAF43A90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BD3-4ECA-AB75-9FAAAF43A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325872"/>
        <c:axId val="235329792"/>
      </c:lineChart>
      <c:catAx>
        <c:axId val="235337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332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5332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5337632"/>
        <c:crosses val="autoZero"/>
        <c:crossBetween val="between"/>
      </c:valAx>
      <c:catAx>
        <c:axId val="235325872"/>
        <c:scaling>
          <c:orientation val="minMax"/>
        </c:scaling>
        <c:delete val="1"/>
        <c:axPos val="b"/>
        <c:majorTickMark val="out"/>
        <c:minorTickMark val="none"/>
        <c:tickLblPos val="nextTo"/>
        <c:crossAx val="235329792"/>
        <c:crosses val="autoZero"/>
        <c:auto val="0"/>
        <c:lblAlgn val="ctr"/>
        <c:lblOffset val="100"/>
        <c:noMultiLvlLbl val="0"/>
      </c:catAx>
      <c:valAx>
        <c:axId val="235329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5325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170" Type="http://schemas.openxmlformats.org/officeDocument/2006/relationships/chart" Target="../charts/chart170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71" Type="http://schemas.openxmlformats.org/officeDocument/2006/relationships/chart" Target="../charts/chart171.xml"/><Relationship Id="rId12" Type="http://schemas.openxmlformats.org/officeDocument/2006/relationships/chart" Target="../charts/chart12.xml"/><Relationship Id="rId33" Type="http://schemas.openxmlformats.org/officeDocument/2006/relationships/chart" Target="../charts/chart33.xml"/><Relationship Id="rId108" Type="http://schemas.openxmlformats.org/officeDocument/2006/relationships/chart" Target="../charts/chart108.xml"/><Relationship Id="rId129" Type="http://schemas.openxmlformats.org/officeDocument/2006/relationships/chart" Target="../charts/chart129.xml"/><Relationship Id="rId54" Type="http://schemas.openxmlformats.org/officeDocument/2006/relationships/chart" Target="../charts/chart54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45" Type="http://schemas.openxmlformats.org/officeDocument/2006/relationships/chart" Target="../charts/chart145.xml"/><Relationship Id="rId161" Type="http://schemas.openxmlformats.org/officeDocument/2006/relationships/chart" Target="../charts/chart161.xml"/><Relationship Id="rId166" Type="http://schemas.openxmlformats.org/officeDocument/2006/relationships/chart" Target="../charts/chart16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119" Type="http://schemas.openxmlformats.org/officeDocument/2006/relationships/chart" Target="../charts/chart119.xml"/><Relationship Id="rId44" Type="http://schemas.openxmlformats.org/officeDocument/2006/relationships/chart" Target="../charts/chart44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35" Type="http://schemas.openxmlformats.org/officeDocument/2006/relationships/chart" Target="../charts/chart135.xml"/><Relationship Id="rId151" Type="http://schemas.openxmlformats.org/officeDocument/2006/relationships/chart" Target="../charts/chart151.xml"/><Relationship Id="rId156" Type="http://schemas.openxmlformats.org/officeDocument/2006/relationships/chart" Target="../charts/chart156.xml"/><Relationship Id="rId172" Type="http://schemas.openxmlformats.org/officeDocument/2006/relationships/chart" Target="../charts/chart172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109" Type="http://schemas.openxmlformats.org/officeDocument/2006/relationships/chart" Target="../charts/chart10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04" Type="http://schemas.openxmlformats.org/officeDocument/2006/relationships/chart" Target="../charts/chart104.xml"/><Relationship Id="rId120" Type="http://schemas.openxmlformats.org/officeDocument/2006/relationships/chart" Target="../charts/chart120.xml"/><Relationship Id="rId125" Type="http://schemas.openxmlformats.org/officeDocument/2006/relationships/chart" Target="../charts/chart125.xml"/><Relationship Id="rId141" Type="http://schemas.openxmlformats.org/officeDocument/2006/relationships/chart" Target="../charts/chart141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162" Type="http://schemas.openxmlformats.org/officeDocument/2006/relationships/chart" Target="../charts/chart162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15" Type="http://schemas.openxmlformats.org/officeDocument/2006/relationships/chart" Target="../charts/chart115.xml"/><Relationship Id="rId131" Type="http://schemas.openxmlformats.org/officeDocument/2006/relationships/chart" Target="../charts/chart131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52" Type="http://schemas.openxmlformats.org/officeDocument/2006/relationships/chart" Target="../charts/chart152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3" Type="http://schemas.openxmlformats.org/officeDocument/2006/relationships/chart" Target="../charts/chart3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48" Type="http://schemas.openxmlformats.org/officeDocument/2006/relationships/chart" Target="../charts/chart148.xml"/><Relationship Id="rId164" Type="http://schemas.openxmlformats.org/officeDocument/2006/relationships/chart" Target="../charts/chart164.xml"/><Relationship Id="rId169" Type="http://schemas.openxmlformats.org/officeDocument/2006/relationships/chart" Target="../charts/chart16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26" Type="http://schemas.openxmlformats.org/officeDocument/2006/relationships/chart" Target="../charts/chart26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6" Type="http://schemas.openxmlformats.org/officeDocument/2006/relationships/chart" Target="../charts/chart16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981" name="Oval 1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rrowheads="1"/>
        </xdr:cNvSpPr>
      </xdr:nvSpPr>
      <xdr:spPr bwMode="auto">
        <a:xfrm>
          <a:off x="443865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1593" name="Rectangle 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3054" name="Rectangle 11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2051" name="Rectangle 12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2982" name="Rectangle 1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2822" name="Rectangle 14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2102" name="Rectangle 2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1058" name="Rectangle 2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1993" name="Rectangle 23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1065" name="Rectangle 2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1787" name="Rectangle 25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1247" name="Rectangle 2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2082" name="Rectangle 27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3017" name="Rectangle 28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2089" name="Rectangle 29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2811" name="Rectangle 3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1261" name="Rectangle 5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1775" name="Rectangle 56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2285" name="Rectangle 57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2795" name="Rectangle 58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2724" name="Rectangle 59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2769" name="Rectangle 60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2799" name="Rectangle 61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3309" name="Rectangle 62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3819" name="Rectangle 63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3748" name="Rectangle 64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1774" name="Rectangle 679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1152" name="Rectangle 686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1627" name="Rectangle 687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1290" name="Rectangle 688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2847" name="Rectangle 689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2176" name="Rectangle 690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2337" name="Rectangle 691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2651" name="Rectangle 692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2314" name="Rectangle 69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3871" name="Rectangle 694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3200" name="Rectangle 695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3361" name="Rectangle 696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3675" name="Rectangle 697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3338" name="Rectangle 698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381727" name="Rectangle 699">
          <a:extLst>
            <a:ext uri="{FF2B5EF4-FFF2-40B4-BE49-F238E27FC236}">
              <a16:creationId xmlns:a16="http://schemas.microsoft.com/office/drawing/2014/main" id="{00000000-0008-0000-0000-00001FD305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1380" name="Rectangle 72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1053" name="Rectangle 72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1896" name="Rectangle 726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1055" name="Rectangle 72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1573" name="Rectangle 728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1987" name="Rectangle 729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2077" name="Rectangle 730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2920" name="Rectangle 731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2079" name="Rectangle 732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2597" name="Rectangle 733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99</xdr:row>
      <xdr:rowOff>0</xdr:rowOff>
    </xdr:from>
    <xdr:to>
      <xdr:col>4</xdr:col>
      <xdr:colOff>0</xdr:colOff>
      <xdr:row>99</xdr:row>
      <xdr:rowOff>0</xdr:rowOff>
    </xdr:to>
    <xdr:graphicFrame macro="">
      <xdr:nvGraphicFramePr>
        <xdr:cNvPr id="305" name="Wykres 1355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99</xdr:row>
      <xdr:rowOff>0</xdr:rowOff>
    </xdr:from>
    <xdr:to>
      <xdr:col>4</xdr:col>
      <xdr:colOff>0</xdr:colOff>
      <xdr:row>99</xdr:row>
      <xdr:rowOff>0</xdr:rowOff>
    </xdr:to>
    <xdr:graphicFrame macro="">
      <xdr:nvGraphicFramePr>
        <xdr:cNvPr id="306" name="Wykres 1356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99</xdr:row>
      <xdr:rowOff>0</xdr:rowOff>
    </xdr:from>
    <xdr:to>
      <xdr:col>4</xdr:col>
      <xdr:colOff>0</xdr:colOff>
      <xdr:row>99</xdr:row>
      <xdr:rowOff>0</xdr:rowOff>
    </xdr:to>
    <xdr:graphicFrame macro="">
      <xdr:nvGraphicFramePr>
        <xdr:cNvPr id="307" name="Wykres 1357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</xdr:colOff>
      <xdr:row>99</xdr:row>
      <xdr:rowOff>0</xdr:rowOff>
    </xdr:from>
    <xdr:to>
      <xdr:col>4</xdr:col>
      <xdr:colOff>0</xdr:colOff>
      <xdr:row>99</xdr:row>
      <xdr:rowOff>0</xdr:rowOff>
    </xdr:to>
    <xdr:graphicFrame macro="">
      <xdr:nvGraphicFramePr>
        <xdr:cNvPr id="308" name="Wykres 1358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171450</xdr:colOff>
      <xdr:row>99</xdr:row>
      <xdr:rowOff>0</xdr:rowOff>
    </xdr:from>
    <xdr:to>
      <xdr:col>4</xdr:col>
      <xdr:colOff>0</xdr:colOff>
      <xdr:row>99</xdr:row>
      <xdr:rowOff>0</xdr:rowOff>
    </xdr:to>
    <xdr:graphicFrame macro="">
      <xdr:nvGraphicFramePr>
        <xdr:cNvPr id="309" name="Wykres 1359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99</xdr:row>
      <xdr:rowOff>0</xdr:rowOff>
    </xdr:from>
    <xdr:to>
      <xdr:col>4</xdr:col>
      <xdr:colOff>0</xdr:colOff>
      <xdr:row>99</xdr:row>
      <xdr:rowOff>0</xdr:rowOff>
    </xdr:to>
    <xdr:graphicFrame macro="">
      <xdr:nvGraphicFramePr>
        <xdr:cNvPr id="310" name="Wykres 1360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1" name="Wykres 5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2" name="Wykres 6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3" name="Wykres 7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4" name="Wykres 8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5" name="Wykres 9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6" name="Wykres 10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7" name="Wykres 3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8" name="Wykres 3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9" name="Wykres 33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0" name="Wykres 34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1" name="Wykres 35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2" name="Wykres 36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3" name="Wykres 37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4" name="Wykres 38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5" name="Wykres 3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6" name="Wykres 4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7" name="Wykres 4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8" name="Wykres 4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9" name="Wykres 43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0" name="Wykres 44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1" name="Wykres 45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2" name="Wykres 46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3" name="Wykres 47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4" name="Wykres 4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5" name="Wykres 49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6" name="Wykres 50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7" name="Wykres 51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8" name="Wykres 53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9" name="Wykres 54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0" name="Wykres 55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1" name="Wykres 65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2" name="Wykres 66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3" name="Wykres 67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4" name="Wykres 68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5" name="Wykres 69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6" name="Wykres 70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7" name="Wykres 75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8" name="Wykres 76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9" name="Wykres 77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0" name="Wykres 78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1" name="Wykres 68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2" name="Wykres 68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3" name="Wykres 68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4" name="Wykres 68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5" name="Wykres 68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6" name="Wykres 68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7" name="Wykres 700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8" name="Wykres 701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9" name="Wykres 70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0" name="Wykres 703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1" name="Wykres 704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2" name="Wykres 705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3" name="Wykres 706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4" name="Wykres 707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5" name="Wykres 708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6" name="Wykres 709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7" name="Wykres 710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8" name="Wykres 711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9" name="Wykres 71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0" name="Wykres 713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1" name="Wykres 714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2" name="Wykres 715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3" name="Wykres 716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4" name="Wykres 717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5" name="Wykres 718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6" name="Wykres 719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7" name="Wykres 720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8" name="Wykres 72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9" name="Wykres 723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0" name="Wykres 724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1" name="Wykres 734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2" name="Wykres 735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3" name="Wykres 736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4" name="Wykres 737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5" name="Wykres 738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6" name="Wykres 739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7" name="Wykres 740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8" name="Wykres 741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9" name="Wykres 74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90" name="Wykres 743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3</xdr:col>
      <xdr:colOff>57150</xdr:colOff>
      <xdr:row>74</xdr:row>
      <xdr:rowOff>0</xdr:rowOff>
    </xdr:from>
    <xdr:to>
      <xdr:col>4</xdr:col>
      <xdr:colOff>0</xdr:colOff>
      <xdr:row>74</xdr:row>
      <xdr:rowOff>0</xdr:rowOff>
    </xdr:to>
    <xdr:graphicFrame macro="">
      <xdr:nvGraphicFramePr>
        <xdr:cNvPr id="391" name="Wykres 1355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</xdr:col>
      <xdr:colOff>171450</xdr:colOff>
      <xdr:row>74</xdr:row>
      <xdr:rowOff>0</xdr:rowOff>
    </xdr:from>
    <xdr:to>
      <xdr:col>4</xdr:col>
      <xdr:colOff>0</xdr:colOff>
      <xdr:row>74</xdr:row>
      <xdr:rowOff>0</xdr:rowOff>
    </xdr:to>
    <xdr:graphicFrame macro="">
      <xdr:nvGraphicFramePr>
        <xdr:cNvPr id="392" name="Wykres 1356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0</xdr:col>
      <xdr:colOff>152400</xdr:colOff>
      <xdr:row>74</xdr:row>
      <xdr:rowOff>0</xdr:rowOff>
    </xdr:from>
    <xdr:to>
      <xdr:col>4</xdr:col>
      <xdr:colOff>0</xdr:colOff>
      <xdr:row>74</xdr:row>
      <xdr:rowOff>0</xdr:rowOff>
    </xdr:to>
    <xdr:graphicFrame macro="">
      <xdr:nvGraphicFramePr>
        <xdr:cNvPr id="393" name="Wykres 1357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3</xdr:col>
      <xdr:colOff>57150</xdr:colOff>
      <xdr:row>74</xdr:row>
      <xdr:rowOff>0</xdr:rowOff>
    </xdr:from>
    <xdr:to>
      <xdr:col>4</xdr:col>
      <xdr:colOff>0</xdr:colOff>
      <xdr:row>74</xdr:row>
      <xdr:rowOff>0</xdr:rowOff>
    </xdr:to>
    <xdr:graphicFrame macro="">
      <xdr:nvGraphicFramePr>
        <xdr:cNvPr id="394" name="Wykres 135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</xdr:col>
      <xdr:colOff>171450</xdr:colOff>
      <xdr:row>74</xdr:row>
      <xdr:rowOff>0</xdr:rowOff>
    </xdr:from>
    <xdr:to>
      <xdr:col>4</xdr:col>
      <xdr:colOff>0</xdr:colOff>
      <xdr:row>74</xdr:row>
      <xdr:rowOff>0</xdr:rowOff>
    </xdr:to>
    <xdr:graphicFrame macro="">
      <xdr:nvGraphicFramePr>
        <xdr:cNvPr id="395" name="Wykres 1359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0</xdr:col>
      <xdr:colOff>152400</xdr:colOff>
      <xdr:row>74</xdr:row>
      <xdr:rowOff>0</xdr:rowOff>
    </xdr:from>
    <xdr:to>
      <xdr:col>4</xdr:col>
      <xdr:colOff>0</xdr:colOff>
      <xdr:row>74</xdr:row>
      <xdr:rowOff>0</xdr:rowOff>
    </xdr:to>
    <xdr:graphicFrame macro="">
      <xdr:nvGraphicFramePr>
        <xdr:cNvPr id="396" name="Wykres 1360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170" name="Rectangle 1789">
          <a:extLst>
            <a:ext uri="{FF2B5EF4-FFF2-40B4-BE49-F238E27FC236}">
              <a16:creationId xmlns:a16="http://schemas.microsoft.com/office/drawing/2014/main" id="{2778A7CA-9AE9-45A4-8011-2951F34DF175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171" name="Rectangle 1790">
          <a:extLst>
            <a:ext uri="{FF2B5EF4-FFF2-40B4-BE49-F238E27FC236}">
              <a16:creationId xmlns:a16="http://schemas.microsoft.com/office/drawing/2014/main" id="{7052076A-93B8-4F35-960E-E0639B971BA5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172" name="Rectangle 1791">
          <a:extLst>
            <a:ext uri="{FF2B5EF4-FFF2-40B4-BE49-F238E27FC236}">
              <a16:creationId xmlns:a16="http://schemas.microsoft.com/office/drawing/2014/main" id="{3242A611-C101-498D-987A-16B94A939110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173" name="Rectangle 1792">
          <a:extLst>
            <a:ext uri="{FF2B5EF4-FFF2-40B4-BE49-F238E27FC236}">
              <a16:creationId xmlns:a16="http://schemas.microsoft.com/office/drawing/2014/main" id="{628B71E9-3EFC-42F4-A4CE-64268282F0D1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174" name="Rectangle 1793">
          <a:extLst>
            <a:ext uri="{FF2B5EF4-FFF2-40B4-BE49-F238E27FC236}">
              <a16:creationId xmlns:a16="http://schemas.microsoft.com/office/drawing/2014/main" id="{214E3ADA-2D2F-42B9-8EFB-78349B6CE393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175" name="Rectangle 1794">
          <a:extLst>
            <a:ext uri="{FF2B5EF4-FFF2-40B4-BE49-F238E27FC236}">
              <a16:creationId xmlns:a16="http://schemas.microsoft.com/office/drawing/2014/main" id="{0E765E4A-06AE-4639-9B34-8729EC14F848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176" name="Rectangle 1795">
          <a:extLst>
            <a:ext uri="{FF2B5EF4-FFF2-40B4-BE49-F238E27FC236}">
              <a16:creationId xmlns:a16="http://schemas.microsoft.com/office/drawing/2014/main" id="{5456C84B-2136-491A-8508-FEB88E94FBB9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177" name="Rectangle 1796">
          <a:extLst>
            <a:ext uri="{FF2B5EF4-FFF2-40B4-BE49-F238E27FC236}">
              <a16:creationId xmlns:a16="http://schemas.microsoft.com/office/drawing/2014/main" id="{BF342BAC-47AE-4CC3-A89D-DBD519C632A3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178" name="Rectangle 1797">
          <a:extLst>
            <a:ext uri="{FF2B5EF4-FFF2-40B4-BE49-F238E27FC236}">
              <a16:creationId xmlns:a16="http://schemas.microsoft.com/office/drawing/2014/main" id="{2A3834D5-50B8-481A-8F08-C0C4DDC95FCF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179" name="Rectangle 1798">
          <a:extLst>
            <a:ext uri="{FF2B5EF4-FFF2-40B4-BE49-F238E27FC236}">
              <a16:creationId xmlns:a16="http://schemas.microsoft.com/office/drawing/2014/main" id="{6F6EFA83-FD65-48CA-BEFF-1727D65C87A6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180" name="Rectangle 1799">
          <a:extLst>
            <a:ext uri="{FF2B5EF4-FFF2-40B4-BE49-F238E27FC236}">
              <a16:creationId xmlns:a16="http://schemas.microsoft.com/office/drawing/2014/main" id="{8C7139C8-9784-4FE1-BC84-1029128E6810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181" name="Rectangle 1800">
          <a:extLst>
            <a:ext uri="{FF2B5EF4-FFF2-40B4-BE49-F238E27FC236}">
              <a16:creationId xmlns:a16="http://schemas.microsoft.com/office/drawing/2014/main" id="{218CAE67-5E81-4CA4-B861-BA7590E687D4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182" name="Rectangle 1801">
          <a:extLst>
            <a:ext uri="{FF2B5EF4-FFF2-40B4-BE49-F238E27FC236}">
              <a16:creationId xmlns:a16="http://schemas.microsoft.com/office/drawing/2014/main" id="{079F0E8E-B0E9-47A0-A51F-DE25E7FD9E92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183" name="Rectangle 1802">
          <a:extLst>
            <a:ext uri="{FF2B5EF4-FFF2-40B4-BE49-F238E27FC236}">
              <a16:creationId xmlns:a16="http://schemas.microsoft.com/office/drawing/2014/main" id="{A2C1EBF9-1ADB-4C74-AF37-DA1B306DAC65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184" name="Rectangle 1803">
          <a:extLst>
            <a:ext uri="{FF2B5EF4-FFF2-40B4-BE49-F238E27FC236}">
              <a16:creationId xmlns:a16="http://schemas.microsoft.com/office/drawing/2014/main" id="{C7968E28-0B2B-4B70-9407-F43ABB7FD78C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185" name="Rectangle 1804">
          <a:extLst>
            <a:ext uri="{FF2B5EF4-FFF2-40B4-BE49-F238E27FC236}">
              <a16:creationId xmlns:a16="http://schemas.microsoft.com/office/drawing/2014/main" id="{4BB56451-3300-4935-B819-1D7DB1F2606C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186" name="Rectangle 1805">
          <a:extLst>
            <a:ext uri="{FF2B5EF4-FFF2-40B4-BE49-F238E27FC236}">
              <a16:creationId xmlns:a16="http://schemas.microsoft.com/office/drawing/2014/main" id="{3763F985-F858-4521-B493-74F27CD6BE62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187" name="Rectangle 1806">
          <a:extLst>
            <a:ext uri="{FF2B5EF4-FFF2-40B4-BE49-F238E27FC236}">
              <a16:creationId xmlns:a16="http://schemas.microsoft.com/office/drawing/2014/main" id="{80634232-245C-42D5-9810-FF9CBD035E29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188" name="Rectangle 1807">
          <a:extLst>
            <a:ext uri="{FF2B5EF4-FFF2-40B4-BE49-F238E27FC236}">
              <a16:creationId xmlns:a16="http://schemas.microsoft.com/office/drawing/2014/main" id="{719B2944-20A7-4CD0-B771-9B0255AA729C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189" name="Rectangle 1808">
          <a:extLst>
            <a:ext uri="{FF2B5EF4-FFF2-40B4-BE49-F238E27FC236}">
              <a16:creationId xmlns:a16="http://schemas.microsoft.com/office/drawing/2014/main" id="{CB840502-124B-4E98-A985-D47DA4FF39D0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190" name="Rectangle 1809">
          <a:extLst>
            <a:ext uri="{FF2B5EF4-FFF2-40B4-BE49-F238E27FC236}">
              <a16:creationId xmlns:a16="http://schemas.microsoft.com/office/drawing/2014/main" id="{21BDE19B-9E3D-4975-B85A-6A3CE256A399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191" name="Rectangle 1810">
          <a:extLst>
            <a:ext uri="{FF2B5EF4-FFF2-40B4-BE49-F238E27FC236}">
              <a16:creationId xmlns:a16="http://schemas.microsoft.com/office/drawing/2014/main" id="{0E93EA03-24B4-45B0-8D9E-9FD6E0B76402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192" name="Rectangle 1811">
          <a:extLst>
            <a:ext uri="{FF2B5EF4-FFF2-40B4-BE49-F238E27FC236}">
              <a16:creationId xmlns:a16="http://schemas.microsoft.com/office/drawing/2014/main" id="{451CB206-4893-4D8D-B8EB-21790983E2F4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193" name="Rectangle 1812">
          <a:extLst>
            <a:ext uri="{FF2B5EF4-FFF2-40B4-BE49-F238E27FC236}">
              <a16:creationId xmlns:a16="http://schemas.microsoft.com/office/drawing/2014/main" id="{50F28B32-6440-48C9-BD36-CF3AF2127CE1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194" name="Rectangle 1813">
          <a:extLst>
            <a:ext uri="{FF2B5EF4-FFF2-40B4-BE49-F238E27FC236}">
              <a16:creationId xmlns:a16="http://schemas.microsoft.com/office/drawing/2014/main" id="{3E22080D-A533-4490-AB5B-856F9CF9AFB9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195" name="Wykres 1814">
          <a:extLst>
            <a:ext uri="{FF2B5EF4-FFF2-40B4-BE49-F238E27FC236}">
              <a16:creationId xmlns:a16="http://schemas.microsoft.com/office/drawing/2014/main" id="{6D48134C-5014-4F8C-802F-AD1A3B915B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</xdr:col>
      <xdr:colOff>171450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196" name="Wykres 1815">
          <a:extLst>
            <a:ext uri="{FF2B5EF4-FFF2-40B4-BE49-F238E27FC236}">
              <a16:creationId xmlns:a16="http://schemas.microsoft.com/office/drawing/2014/main" id="{10D492E1-26D3-4804-9F6F-D172FE570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0</xdr:col>
      <xdr:colOff>152400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197" name="Wykres 1816">
          <a:extLst>
            <a:ext uri="{FF2B5EF4-FFF2-40B4-BE49-F238E27FC236}">
              <a16:creationId xmlns:a16="http://schemas.microsoft.com/office/drawing/2014/main" id="{06590FA6-91BB-4B1E-9BE7-121E7B9D61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198" name="Wykres 1817">
          <a:extLst>
            <a:ext uri="{FF2B5EF4-FFF2-40B4-BE49-F238E27FC236}">
              <a16:creationId xmlns:a16="http://schemas.microsoft.com/office/drawing/2014/main" id="{6141EAA4-6DF7-4DF0-9281-5F64F2E14F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199" name="Wykres 1818">
          <a:extLst>
            <a:ext uri="{FF2B5EF4-FFF2-40B4-BE49-F238E27FC236}">
              <a16:creationId xmlns:a16="http://schemas.microsoft.com/office/drawing/2014/main" id="{43E26ABE-E72D-4CB1-BE98-B6265574AF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00" name="Wykres 1819">
          <a:extLst>
            <a:ext uri="{FF2B5EF4-FFF2-40B4-BE49-F238E27FC236}">
              <a16:creationId xmlns:a16="http://schemas.microsoft.com/office/drawing/2014/main" id="{79ACE362-E976-4B51-81B6-1E36986F5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3</xdr:col>
      <xdr:colOff>57150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01" name="Wykres 1820">
          <a:extLst>
            <a:ext uri="{FF2B5EF4-FFF2-40B4-BE49-F238E27FC236}">
              <a16:creationId xmlns:a16="http://schemas.microsoft.com/office/drawing/2014/main" id="{C2F0BCEE-DDFD-431F-A7EC-5F648CDA9C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</xdr:col>
      <xdr:colOff>171450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02" name="Wykres 1821">
          <a:extLst>
            <a:ext uri="{FF2B5EF4-FFF2-40B4-BE49-F238E27FC236}">
              <a16:creationId xmlns:a16="http://schemas.microsoft.com/office/drawing/2014/main" id="{B209ACA9-0126-4607-8EEC-32B3312E1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0</xdr:col>
      <xdr:colOff>152400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03" name="Wykres 1822">
          <a:extLst>
            <a:ext uri="{FF2B5EF4-FFF2-40B4-BE49-F238E27FC236}">
              <a16:creationId xmlns:a16="http://schemas.microsoft.com/office/drawing/2014/main" id="{795C1574-DCC7-47DB-83C7-3EF807AAD5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04" name="Wykres 1823">
          <a:extLst>
            <a:ext uri="{FF2B5EF4-FFF2-40B4-BE49-F238E27FC236}">
              <a16:creationId xmlns:a16="http://schemas.microsoft.com/office/drawing/2014/main" id="{12C0A526-3447-401C-A807-DD3E6B7DA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05" name="Wykres 1824">
          <a:extLst>
            <a:ext uri="{FF2B5EF4-FFF2-40B4-BE49-F238E27FC236}">
              <a16:creationId xmlns:a16="http://schemas.microsoft.com/office/drawing/2014/main" id="{470ECBDD-9F93-4E60-BBE0-7679DB32EB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06" name="Wykres 1825">
          <a:extLst>
            <a:ext uri="{FF2B5EF4-FFF2-40B4-BE49-F238E27FC236}">
              <a16:creationId xmlns:a16="http://schemas.microsoft.com/office/drawing/2014/main" id="{BA0303FE-5EAC-438C-A32C-145EE3BC8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07" name="Wykres 1826">
          <a:extLst>
            <a:ext uri="{FF2B5EF4-FFF2-40B4-BE49-F238E27FC236}">
              <a16:creationId xmlns:a16="http://schemas.microsoft.com/office/drawing/2014/main" id="{3996D577-7FC8-4256-8FE7-FB0468AC2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08" name="Wykres 1827">
          <a:extLst>
            <a:ext uri="{FF2B5EF4-FFF2-40B4-BE49-F238E27FC236}">
              <a16:creationId xmlns:a16="http://schemas.microsoft.com/office/drawing/2014/main" id="{85C64368-F4DC-4216-96E6-27E358A2ED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09" name="Wykres 1828">
          <a:extLst>
            <a:ext uri="{FF2B5EF4-FFF2-40B4-BE49-F238E27FC236}">
              <a16:creationId xmlns:a16="http://schemas.microsoft.com/office/drawing/2014/main" id="{C6FBFAF1-E8B5-4EBE-A3E0-705C1A5C9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3</xdr:col>
      <xdr:colOff>57150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10" name="Wykres 1829">
          <a:extLst>
            <a:ext uri="{FF2B5EF4-FFF2-40B4-BE49-F238E27FC236}">
              <a16:creationId xmlns:a16="http://schemas.microsoft.com/office/drawing/2014/main" id="{F72E5859-F10B-4DC6-9C00-A2EE5D53C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</xdr:col>
      <xdr:colOff>171450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11" name="Wykres 1830">
          <a:extLst>
            <a:ext uri="{FF2B5EF4-FFF2-40B4-BE49-F238E27FC236}">
              <a16:creationId xmlns:a16="http://schemas.microsoft.com/office/drawing/2014/main" id="{0FA686DF-EC73-434A-9948-E5F4371AE7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0</xdr:col>
      <xdr:colOff>152400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12" name="Wykres 1831">
          <a:extLst>
            <a:ext uri="{FF2B5EF4-FFF2-40B4-BE49-F238E27FC236}">
              <a16:creationId xmlns:a16="http://schemas.microsoft.com/office/drawing/2014/main" id="{1A94C351-382A-48D9-8BD3-4481707644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13" name="Wykres 1832">
          <a:extLst>
            <a:ext uri="{FF2B5EF4-FFF2-40B4-BE49-F238E27FC236}">
              <a16:creationId xmlns:a16="http://schemas.microsoft.com/office/drawing/2014/main" id="{9DF65B2A-7B8D-41F2-9344-48A1B6A4E0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14" name="Wykres 1833">
          <a:extLst>
            <a:ext uri="{FF2B5EF4-FFF2-40B4-BE49-F238E27FC236}">
              <a16:creationId xmlns:a16="http://schemas.microsoft.com/office/drawing/2014/main" id="{5B5BF4F0-BE77-47A8-A3E8-46880452D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15" name="Wykres 1834">
          <a:extLst>
            <a:ext uri="{FF2B5EF4-FFF2-40B4-BE49-F238E27FC236}">
              <a16:creationId xmlns:a16="http://schemas.microsoft.com/office/drawing/2014/main" id="{C804EC6D-198C-4F25-8F86-4F92DC432D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16" name="Wykres 1835">
          <a:extLst>
            <a:ext uri="{FF2B5EF4-FFF2-40B4-BE49-F238E27FC236}">
              <a16:creationId xmlns:a16="http://schemas.microsoft.com/office/drawing/2014/main" id="{FD05EAB3-5A84-4148-8CE8-6E58C3000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17" name="Wykres 1836">
          <a:extLst>
            <a:ext uri="{FF2B5EF4-FFF2-40B4-BE49-F238E27FC236}">
              <a16:creationId xmlns:a16="http://schemas.microsoft.com/office/drawing/2014/main" id="{4FEADFA3-F7ED-46ED-A664-E2C81D393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18" name="Wykres 1837">
          <a:extLst>
            <a:ext uri="{FF2B5EF4-FFF2-40B4-BE49-F238E27FC236}">
              <a16:creationId xmlns:a16="http://schemas.microsoft.com/office/drawing/2014/main" id="{283E8FEA-0709-425A-BDE1-80B7A366B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19" name="Wykres 1838">
          <a:extLst>
            <a:ext uri="{FF2B5EF4-FFF2-40B4-BE49-F238E27FC236}">
              <a16:creationId xmlns:a16="http://schemas.microsoft.com/office/drawing/2014/main" id="{BA0AC157-3CB1-4031-BF7E-B5C366865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20" name="Wykres 1839">
          <a:extLst>
            <a:ext uri="{FF2B5EF4-FFF2-40B4-BE49-F238E27FC236}">
              <a16:creationId xmlns:a16="http://schemas.microsoft.com/office/drawing/2014/main" id="{CDDE9858-0E6D-4346-B62E-838BCD864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21" name="Wykres 1840">
          <a:extLst>
            <a:ext uri="{FF2B5EF4-FFF2-40B4-BE49-F238E27FC236}">
              <a16:creationId xmlns:a16="http://schemas.microsoft.com/office/drawing/2014/main" id="{18566C14-E3BD-4131-9FE5-809FE265D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22" name="Wykres 1841">
          <a:extLst>
            <a:ext uri="{FF2B5EF4-FFF2-40B4-BE49-F238E27FC236}">
              <a16:creationId xmlns:a16="http://schemas.microsoft.com/office/drawing/2014/main" id="{FBB8F8E3-B640-4D12-B3E0-2812326F3E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23" name="Wykres 1842">
          <a:extLst>
            <a:ext uri="{FF2B5EF4-FFF2-40B4-BE49-F238E27FC236}">
              <a16:creationId xmlns:a16="http://schemas.microsoft.com/office/drawing/2014/main" id="{EC66EE01-B2D5-433E-A5EB-3D941E9B3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24" name="Wykres 1843">
          <a:extLst>
            <a:ext uri="{FF2B5EF4-FFF2-40B4-BE49-F238E27FC236}">
              <a16:creationId xmlns:a16="http://schemas.microsoft.com/office/drawing/2014/main" id="{1F7F27BB-FAFC-4AE4-A2E9-29242E6E5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3</xdr:col>
      <xdr:colOff>57150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25" name="Wykres 1844">
          <a:extLst>
            <a:ext uri="{FF2B5EF4-FFF2-40B4-BE49-F238E27FC236}">
              <a16:creationId xmlns:a16="http://schemas.microsoft.com/office/drawing/2014/main" id="{D662DAC7-676B-41DF-9D89-EDBDDA827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</xdr:col>
      <xdr:colOff>171450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26" name="Wykres 1845">
          <a:extLst>
            <a:ext uri="{FF2B5EF4-FFF2-40B4-BE49-F238E27FC236}">
              <a16:creationId xmlns:a16="http://schemas.microsoft.com/office/drawing/2014/main" id="{A188FEBB-477F-4011-BC76-BFCDA87394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0</xdr:col>
      <xdr:colOff>152400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27" name="Wykres 1846">
          <a:extLst>
            <a:ext uri="{FF2B5EF4-FFF2-40B4-BE49-F238E27FC236}">
              <a16:creationId xmlns:a16="http://schemas.microsoft.com/office/drawing/2014/main" id="{E7476063-BE2F-4F00-9456-B595801C08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28" name="Wykres 1847">
          <a:extLst>
            <a:ext uri="{FF2B5EF4-FFF2-40B4-BE49-F238E27FC236}">
              <a16:creationId xmlns:a16="http://schemas.microsoft.com/office/drawing/2014/main" id="{BC6F5FF1-ED3F-4500-BA88-F4A9F5AE88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29" name="Wykres 1848">
          <a:extLst>
            <a:ext uri="{FF2B5EF4-FFF2-40B4-BE49-F238E27FC236}">
              <a16:creationId xmlns:a16="http://schemas.microsoft.com/office/drawing/2014/main" id="{E74D6B77-FBCF-40D5-A985-CE81C0168C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30" name="Wykres 1849">
          <a:extLst>
            <a:ext uri="{FF2B5EF4-FFF2-40B4-BE49-F238E27FC236}">
              <a16:creationId xmlns:a16="http://schemas.microsoft.com/office/drawing/2014/main" id="{042F6F23-5FB0-4228-B043-EDA147C740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3</xdr:col>
      <xdr:colOff>57150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56" name="Wykres 1850">
          <a:extLst>
            <a:ext uri="{FF2B5EF4-FFF2-40B4-BE49-F238E27FC236}">
              <a16:creationId xmlns:a16="http://schemas.microsoft.com/office/drawing/2014/main" id="{37C65991-004F-4EED-92C4-90D2D5BDE1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3</xdr:col>
      <xdr:colOff>57150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57" name="Wykres 1851">
          <a:extLst>
            <a:ext uri="{FF2B5EF4-FFF2-40B4-BE49-F238E27FC236}">
              <a16:creationId xmlns:a16="http://schemas.microsoft.com/office/drawing/2014/main" id="{49C72AB7-2188-4761-8DCA-CD852E67B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3</xdr:col>
      <xdr:colOff>57150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58" name="Wykres 1852">
          <a:extLst>
            <a:ext uri="{FF2B5EF4-FFF2-40B4-BE49-F238E27FC236}">
              <a16:creationId xmlns:a16="http://schemas.microsoft.com/office/drawing/2014/main" id="{569E7144-6E2B-44C2-A8B0-5096DFBB8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3</xdr:col>
      <xdr:colOff>57150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59" name="Wykres 1853">
          <a:extLst>
            <a:ext uri="{FF2B5EF4-FFF2-40B4-BE49-F238E27FC236}">
              <a16:creationId xmlns:a16="http://schemas.microsoft.com/office/drawing/2014/main" id="{4BC7D781-BA80-40DF-8384-EA38EC22B1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260" name="Rectangle 1854">
          <a:extLst>
            <a:ext uri="{FF2B5EF4-FFF2-40B4-BE49-F238E27FC236}">
              <a16:creationId xmlns:a16="http://schemas.microsoft.com/office/drawing/2014/main" id="{7267D103-57EA-44E8-9063-6104709EE1E3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261" name="Rectangle 1855">
          <a:extLst>
            <a:ext uri="{FF2B5EF4-FFF2-40B4-BE49-F238E27FC236}">
              <a16:creationId xmlns:a16="http://schemas.microsoft.com/office/drawing/2014/main" id="{70AFC35C-96B0-45D1-980B-1AB9928E0EB0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262" name="Rectangle 1856">
          <a:extLst>
            <a:ext uri="{FF2B5EF4-FFF2-40B4-BE49-F238E27FC236}">
              <a16:creationId xmlns:a16="http://schemas.microsoft.com/office/drawing/2014/main" id="{738C0BD5-67C1-4AE6-B469-60B299949B2B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263" name="Rectangle 1857">
          <a:extLst>
            <a:ext uri="{FF2B5EF4-FFF2-40B4-BE49-F238E27FC236}">
              <a16:creationId xmlns:a16="http://schemas.microsoft.com/office/drawing/2014/main" id="{FDBEAE40-4E6D-49EC-94DF-5E706415171B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264" name="Rectangle 1858">
          <a:extLst>
            <a:ext uri="{FF2B5EF4-FFF2-40B4-BE49-F238E27FC236}">
              <a16:creationId xmlns:a16="http://schemas.microsoft.com/office/drawing/2014/main" id="{AD69C954-492A-46DE-941D-6BA5C2194C22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265" name="Rectangle 1859">
          <a:extLst>
            <a:ext uri="{FF2B5EF4-FFF2-40B4-BE49-F238E27FC236}">
              <a16:creationId xmlns:a16="http://schemas.microsoft.com/office/drawing/2014/main" id="{3A68D26C-B047-44D4-8637-D86AEF8D0467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266" name="Rectangle 1860">
          <a:extLst>
            <a:ext uri="{FF2B5EF4-FFF2-40B4-BE49-F238E27FC236}">
              <a16:creationId xmlns:a16="http://schemas.microsoft.com/office/drawing/2014/main" id="{F2611522-782A-4B0F-AF31-5DA798DF1817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267" name="Rectangle 1861">
          <a:extLst>
            <a:ext uri="{FF2B5EF4-FFF2-40B4-BE49-F238E27FC236}">
              <a16:creationId xmlns:a16="http://schemas.microsoft.com/office/drawing/2014/main" id="{1F9BDD0F-30E5-4353-B9BA-5FC430F2D899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268" name="Rectangle 1862">
          <a:extLst>
            <a:ext uri="{FF2B5EF4-FFF2-40B4-BE49-F238E27FC236}">
              <a16:creationId xmlns:a16="http://schemas.microsoft.com/office/drawing/2014/main" id="{593EAF34-DB39-4585-B110-9E4E90784D75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269" name="Rectangle 1863">
          <a:extLst>
            <a:ext uri="{FF2B5EF4-FFF2-40B4-BE49-F238E27FC236}">
              <a16:creationId xmlns:a16="http://schemas.microsoft.com/office/drawing/2014/main" id="{ED2BB0BD-2437-46FB-8388-767FFE0397A7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270" name="Rectangle 1864">
          <a:extLst>
            <a:ext uri="{FF2B5EF4-FFF2-40B4-BE49-F238E27FC236}">
              <a16:creationId xmlns:a16="http://schemas.microsoft.com/office/drawing/2014/main" id="{31F045FE-87FD-45A8-A74A-0D33A37A30A3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271" name="Rectangle 1865">
          <a:extLst>
            <a:ext uri="{FF2B5EF4-FFF2-40B4-BE49-F238E27FC236}">
              <a16:creationId xmlns:a16="http://schemas.microsoft.com/office/drawing/2014/main" id="{CC10F324-E6D9-4767-A93A-7A4023A12D81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272" name="Rectangle 1866">
          <a:extLst>
            <a:ext uri="{FF2B5EF4-FFF2-40B4-BE49-F238E27FC236}">
              <a16:creationId xmlns:a16="http://schemas.microsoft.com/office/drawing/2014/main" id="{BCB4D02A-DB27-4E2F-99FC-D64857CA0745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273" name="Rectangle 1867">
          <a:extLst>
            <a:ext uri="{FF2B5EF4-FFF2-40B4-BE49-F238E27FC236}">
              <a16:creationId xmlns:a16="http://schemas.microsoft.com/office/drawing/2014/main" id="{4A71F6F5-84A7-44E4-B747-55CF058322DC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274" name="Rectangle 1868">
          <a:extLst>
            <a:ext uri="{FF2B5EF4-FFF2-40B4-BE49-F238E27FC236}">
              <a16:creationId xmlns:a16="http://schemas.microsoft.com/office/drawing/2014/main" id="{7E654D9E-1DBA-44A6-9776-0B358EE7E599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275" name="Rectangle 1869">
          <a:extLst>
            <a:ext uri="{FF2B5EF4-FFF2-40B4-BE49-F238E27FC236}">
              <a16:creationId xmlns:a16="http://schemas.microsoft.com/office/drawing/2014/main" id="{08A8D73E-28DD-497F-AC84-119A4E0DB3CA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276" name="Rectangle 1870">
          <a:extLst>
            <a:ext uri="{FF2B5EF4-FFF2-40B4-BE49-F238E27FC236}">
              <a16:creationId xmlns:a16="http://schemas.microsoft.com/office/drawing/2014/main" id="{20909306-44C1-49BB-AFBC-3D0C128B9550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277" name="Rectangle 1871">
          <a:extLst>
            <a:ext uri="{FF2B5EF4-FFF2-40B4-BE49-F238E27FC236}">
              <a16:creationId xmlns:a16="http://schemas.microsoft.com/office/drawing/2014/main" id="{05CA729B-A103-43A9-A665-22FDF37B16A6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278" name="Rectangle 1872">
          <a:extLst>
            <a:ext uri="{FF2B5EF4-FFF2-40B4-BE49-F238E27FC236}">
              <a16:creationId xmlns:a16="http://schemas.microsoft.com/office/drawing/2014/main" id="{582C4C5B-ECBF-4B06-BB78-E64A2B1F6D4C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279" name="Rectangle 1873">
          <a:extLst>
            <a:ext uri="{FF2B5EF4-FFF2-40B4-BE49-F238E27FC236}">
              <a16:creationId xmlns:a16="http://schemas.microsoft.com/office/drawing/2014/main" id="{5D20D42A-560D-48AA-8F1A-BBF8B671E841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280" name="Rectangle 1874">
          <a:extLst>
            <a:ext uri="{FF2B5EF4-FFF2-40B4-BE49-F238E27FC236}">
              <a16:creationId xmlns:a16="http://schemas.microsoft.com/office/drawing/2014/main" id="{82E3E196-42FE-45A8-ADDF-C1E4CCB25837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281" name="Rectangle 1875">
          <a:extLst>
            <a:ext uri="{FF2B5EF4-FFF2-40B4-BE49-F238E27FC236}">
              <a16:creationId xmlns:a16="http://schemas.microsoft.com/office/drawing/2014/main" id="{C41E06EF-F15D-46E5-A5B1-0B08DE8D1CC5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282" name="Rectangle 1876">
          <a:extLst>
            <a:ext uri="{FF2B5EF4-FFF2-40B4-BE49-F238E27FC236}">
              <a16:creationId xmlns:a16="http://schemas.microsoft.com/office/drawing/2014/main" id="{11E5F80E-A27F-4F7A-ABF9-7F82742558F6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283" name="Rectangle 1877">
          <a:extLst>
            <a:ext uri="{FF2B5EF4-FFF2-40B4-BE49-F238E27FC236}">
              <a16:creationId xmlns:a16="http://schemas.microsoft.com/office/drawing/2014/main" id="{1A2DD916-FDEA-4FC2-950C-EE0B36674144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284" name="Rectangle 1878">
          <a:extLst>
            <a:ext uri="{FF2B5EF4-FFF2-40B4-BE49-F238E27FC236}">
              <a16:creationId xmlns:a16="http://schemas.microsoft.com/office/drawing/2014/main" id="{B19BD305-877A-474D-99A8-484CFC8EE58C}"/>
            </a:ext>
          </a:extLst>
        </xdr:cNvPr>
        <xdr:cNvSpPr>
          <a:spLocks noChangeArrowheads="1"/>
        </xdr:cNvSpPr>
      </xdr:nvSpPr>
      <xdr:spPr bwMode="auto">
        <a:xfrm>
          <a:off x="4362450" y="18420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85" name="Wykres 2079">
          <a:extLst>
            <a:ext uri="{FF2B5EF4-FFF2-40B4-BE49-F238E27FC236}">
              <a16:creationId xmlns:a16="http://schemas.microsoft.com/office/drawing/2014/main" id="{073F427B-15F5-411A-A5A9-56D21C3C7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</xdr:col>
      <xdr:colOff>171450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86" name="Wykres 2080">
          <a:extLst>
            <a:ext uri="{FF2B5EF4-FFF2-40B4-BE49-F238E27FC236}">
              <a16:creationId xmlns:a16="http://schemas.microsoft.com/office/drawing/2014/main" id="{C88BDB82-37F3-4433-83AF-55A6C86B8D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0</xdr:col>
      <xdr:colOff>152400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87" name="Wykres 2081">
          <a:extLst>
            <a:ext uri="{FF2B5EF4-FFF2-40B4-BE49-F238E27FC236}">
              <a16:creationId xmlns:a16="http://schemas.microsoft.com/office/drawing/2014/main" id="{DB98CCA3-5721-4771-9EE5-DA3F09A3E9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88" name="Wykres 2082">
          <a:extLst>
            <a:ext uri="{FF2B5EF4-FFF2-40B4-BE49-F238E27FC236}">
              <a16:creationId xmlns:a16="http://schemas.microsoft.com/office/drawing/2014/main" id="{CF9B3928-7119-4C16-9F46-48C0D4E18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89" name="Wykres 2083">
          <a:extLst>
            <a:ext uri="{FF2B5EF4-FFF2-40B4-BE49-F238E27FC236}">
              <a16:creationId xmlns:a16="http://schemas.microsoft.com/office/drawing/2014/main" id="{22547515-5CEB-4C5C-92F9-46D8F6526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90" name="Wykres 2084">
          <a:extLst>
            <a:ext uri="{FF2B5EF4-FFF2-40B4-BE49-F238E27FC236}">
              <a16:creationId xmlns:a16="http://schemas.microsoft.com/office/drawing/2014/main" id="{803CC5DB-3D06-4C27-872C-3C5D9A626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3</xdr:col>
      <xdr:colOff>57150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91" name="Wykres 2085">
          <a:extLst>
            <a:ext uri="{FF2B5EF4-FFF2-40B4-BE49-F238E27FC236}">
              <a16:creationId xmlns:a16="http://schemas.microsoft.com/office/drawing/2014/main" id="{0B9C0A37-EAA2-41A3-94F5-77B47498C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1</xdr:col>
      <xdr:colOff>171450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92" name="Wykres 2086">
          <a:extLst>
            <a:ext uri="{FF2B5EF4-FFF2-40B4-BE49-F238E27FC236}">
              <a16:creationId xmlns:a16="http://schemas.microsoft.com/office/drawing/2014/main" id="{6BE59FA6-0772-4705-9A68-0D9426BF16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0</xdr:col>
      <xdr:colOff>152400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93" name="Wykres 2087">
          <a:extLst>
            <a:ext uri="{FF2B5EF4-FFF2-40B4-BE49-F238E27FC236}">
              <a16:creationId xmlns:a16="http://schemas.microsoft.com/office/drawing/2014/main" id="{2579CB98-2219-4626-95F4-12BF1A58A5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94" name="Wykres 2088">
          <a:extLst>
            <a:ext uri="{FF2B5EF4-FFF2-40B4-BE49-F238E27FC236}">
              <a16:creationId xmlns:a16="http://schemas.microsoft.com/office/drawing/2014/main" id="{D75B6073-169C-4B1D-9D75-AED940C692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95" name="Wykres 2089">
          <a:extLst>
            <a:ext uri="{FF2B5EF4-FFF2-40B4-BE49-F238E27FC236}">
              <a16:creationId xmlns:a16="http://schemas.microsoft.com/office/drawing/2014/main" id="{D3D441AA-8065-47B9-BD70-C65FA92770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96" name="Wykres 2090">
          <a:extLst>
            <a:ext uri="{FF2B5EF4-FFF2-40B4-BE49-F238E27FC236}">
              <a16:creationId xmlns:a16="http://schemas.microsoft.com/office/drawing/2014/main" id="{0C24AB3E-68B9-4D01-9BFC-F52CB34C2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97" name="Wykres 2091">
          <a:extLst>
            <a:ext uri="{FF2B5EF4-FFF2-40B4-BE49-F238E27FC236}">
              <a16:creationId xmlns:a16="http://schemas.microsoft.com/office/drawing/2014/main" id="{44E388FB-2D7A-4FAD-B5BC-E56263BFE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98" name="Wykres 2092">
          <a:extLst>
            <a:ext uri="{FF2B5EF4-FFF2-40B4-BE49-F238E27FC236}">
              <a16:creationId xmlns:a16="http://schemas.microsoft.com/office/drawing/2014/main" id="{F5E451AD-43D2-4427-B8F8-44943BA5FF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299" name="Wykres 2093">
          <a:extLst>
            <a:ext uri="{FF2B5EF4-FFF2-40B4-BE49-F238E27FC236}">
              <a16:creationId xmlns:a16="http://schemas.microsoft.com/office/drawing/2014/main" id="{477B6113-0581-4FF9-B44E-4E654632E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3</xdr:col>
      <xdr:colOff>57150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300" name="Wykres 2094">
          <a:extLst>
            <a:ext uri="{FF2B5EF4-FFF2-40B4-BE49-F238E27FC236}">
              <a16:creationId xmlns:a16="http://schemas.microsoft.com/office/drawing/2014/main" id="{5F3B4FF4-BBAD-47B7-9B87-3F7A81B844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</xdr:col>
      <xdr:colOff>171450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301" name="Wykres 2095">
          <a:extLst>
            <a:ext uri="{FF2B5EF4-FFF2-40B4-BE49-F238E27FC236}">
              <a16:creationId xmlns:a16="http://schemas.microsoft.com/office/drawing/2014/main" id="{02010E49-D55B-4EDA-8DA1-07F2DB2A6C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0</xdr:col>
      <xdr:colOff>152400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302" name="Wykres 2096">
          <a:extLst>
            <a:ext uri="{FF2B5EF4-FFF2-40B4-BE49-F238E27FC236}">
              <a16:creationId xmlns:a16="http://schemas.microsoft.com/office/drawing/2014/main" id="{8486DF84-BA28-415B-B1F7-5611604EEA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303" name="Wykres 2097">
          <a:extLst>
            <a:ext uri="{FF2B5EF4-FFF2-40B4-BE49-F238E27FC236}">
              <a16:creationId xmlns:a16="http://schemas.microsoft.com/office/drawing/2014/main" id="{EDB885BA-0BFC-4F9C-B814-0172B5FC9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304" name="Wykres 2098">
          <a:extLst>
            <a:ext uri="{FF2B5EF4-FFF2-40B4-BE49-F238E27FC236}">
              <a16:creationId xmlns:a16="http://schemas.microsoft.com/office/drawing/2014/main" id="{3DCE0125-BE85-47EF-9B12-08371F083E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397" name="Wykres 2099">
          <a:extLst>
            <a:ext uri="{FF2B5EF4-FFF2-40B4-BE49-F238E27FC236}">
              <a16:creationId xmlns:a16="http://schemas.microsoft.com/office/drawing/2014/main" id="{F6C0822C-38FC-41B2-A2F8-EE8545D547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398" name="Wykres 2100">
          <a:extLst>
            <a:ext uri="{FF2B5EF4-FFF2-40B4-BE49-F238E27FC236}">
              <a16:creationId xmlns:a16="http://schemas.microsoft.com/office/drawing/2014/main" id="{EACC7E55-DB15-474F-BD7A-451EB0E89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399" name="Wykres 2101">
          <a:extLst>
            <a:ext uri="{FF2B5EF4-FFF2-40B4-BE49-F238E27FC236}">
              <a16:creationId xmlns:a16="http://schemas.microsoft.com/office/drawing/2014/main" id="{69CA28A2-1B96-48D3-98A1-5EC86CC906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400" name="Wykres 2102">
          <a:extLst>
            <a:ext uri="{FF2B5EF4-FFF2-40B4-BE49-F238E27FC236}">
              <a16:creationId xmlns:a16="http://schemas.microsoft.com/office/drawing/2014/main" id="{98252FC4-B251-4894-B28D-D79CB4B979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401" name="Wykres 2103">
          <a:extLst>
            <a:ext uri="{FF2B5EF4-FFF2-40B4-BE49-F238E27FC236}">
              <a16:creationId xmlns:a16="http://schemas.microsoft.com/office/drawing/2014/main" id="{11E9C3C4-FA92-4A0B-BA2B-89F4D91F79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402" name="Wykres 2104">
          <a:extLst>
            <a:ext uri="{FF2B5EF4-FFF2-40B4-BE49-F238E27FC236}">
              <a16:creationId xmlns:a16="http://schemas.microsoft.com/office/drawing/2014/main" id="{D606166D-DE6E-4568-948B-6E96D77B1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403" name="Wykres 2105">
          <a:extLst>
            <a:ext uri="{FF2B5EF4-FFF2-40B4-BE49-F238E27FC236}">
              <a16:creationId xmlns:a16="http://schemas.microsoft.com/office/drawing/2014/main" id="{879D600E-E6D0-4A0A-8C0C-31A736243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404" name="Wykres 2106">
          <a:extLst>
            <a:ext uri="{FF2B5EF4-FFF2-40B4-BE49-F238E27FC236}">
              <a16:creationId xmlns:a16="http://schemas.microsoft.com/office/drawing/2014/main" id="{0557B089-DD89-4492-A8E2-2B43C2499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405" name="Wykres 2107">
          <a:extLst>
            <a:ext uri="{FF2B5EF4-FFF2-40B4-BE49-F238E27FC236}">
              <a16:creationId xmlns:a16="http://schemas.microsoft.com/office/drawing/2014/main" id="{F46AEB51-D83A-49B9-ADBD-090681C61D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406" name="Wykres 2108">
          <a:extLst>
            <a:ext uri="{FF2B5EF4-FFF2-40B4-BE49-F238E27FC236}">
              <a16:creationId xmlns:a16="http://schemas.microsoft.com/office/drawing/2014/main" id="{01AB04A9-CFE6-4035-9455-E566AD14C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3</xdr:col>
      <xdr:colOff>57150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407" name="Wykres 2109">
          <a:extLst>
            <a:ext uri="{FF2B5EF4-FFF2-40B4-BE49-F238E27FC236}">
              <a16:creationId xmlns:a16="http://schemas.microsoft.com/office/drawing/2014/main" id="{4E0E9D18-5388-41E5-9DA9-F93275DD1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</xdr:col>
      <xdr:colOff>171450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408" name="Wykres 2110">
          <a:extLst>
            <a:ext uri="{FF2B5EF4-FFF2-40B4-BE49-F238E27FC236}">
              <a16:creationId xmlns:a16="http://schemas.microsoft.com/office/drawing/2014/main" id="{1A6358D5-5423-4CA7-90E9-ED29F258E4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0</xdr:col>
      <xdr:colOff>152400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409" name="Wykres 2111">
          <a:extLst>
            <a:ext uri="{FF2B5EF4-FFF2-40B4-BE49-F238E27FC236}">
              <a16:creationId xmlns:a16="http://schemas.microsoft.com/office/drawing/2014/main" id="{25FEEFC8-A033-48D2-A8C3-049DBA4EBC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410" name="Wykres 2112">
          <a:extLst>
            <a:ext uri="{FF2B5EF4-FFF2-40B4-BE49-F238E27FC236}">
              <a16:creationId xmlns:a16="http://schemas.microsoft.com/office/drawing/2014/main" id="{9C4A413B-EC82-4D64-A170-852250168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411" name="Wykres 2113">
          <a:extLst>
            <a:ext uri="{FF2B5EF4-FFF2-40B4-BE49-F238E27FC236}">
              <a16:creationId xmlns:a16="http://schemas.microsoft.com/office/drawing/2014/main" id="{47E65EA2-C494-419C-A0F1-44BDA69C8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412" name="Wykres 2114">
          <a:extLst>
            <a:ext uri="{FF2B5EF4-FFF2-40B4-BE49-F238E27FC236}">
              <a16:creationId xmlns:a16="http://schemas.microsoft.com/office/drawing/2014/main" id="{81EE44B4-40C4-49D1-AEC1-C60BBDC995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3</xdr:col>
      <xdr:colOff>57150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413" name="Wykres 2115">
          <a:extLst>
            <a:ext uri="{FF2B5EF4-FFF2-40B4-BE49-F238E27FC236}">
              <a16:creationId xmlns:a16="http://schemas.microsoft.com/office/drawing/2014/main" id="{3E5187D2-0164-431B-A9BB-4B64E90A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3</xdr:col>
      <xdr:colOff>57150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414" name="Wykres 2116">
          <a:extLst>
            <a:ext uri="{FF2B5EF4-FFF2-40B4-BE49-F238E27FC236}">
              <a16:creationId xmlns:a16="http://schemas.microsoft.com/office/drawing/2014/main" id="{4B32B123-FE3E-4857-9265-FEC1E0E5E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3</xdr:col>
      <xdr:colOff>57150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415" name="Wykres 2117">
          <a:extLst>
            <a:ext uri="{FF2B5EF4-FFF2-40B4-BE49-F238E27FC236}">
              <a16:creationId xmlns:a16="http://schemas.microsoft.com/office/drawing/2014/main" id="{A477EED0-BDA7-4A3C-8DCD-4133145EF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3</xdr:col>
      <xdr:colOff>57150</xdr:colOff>
      <xdr:row>77</xdr:row>
      <xdr:rowOff>0</xdr:rowOff>
    </xdr:from>
    <xdr:to>
      <xdr:col>4</xdr:col>
      <xdr:colOff>0</xdr:colOff>
      <xdr:row>77</xdr:row>
      <xdr:rowOff>0</xdr:rowOff>
    </xdr:to>
    <xdr:graphicFrame macro="">
      <xdr:nvGraphicFramePr>
        <xdr:cNvPr id="416" name="Wykres 2118">
          <a:extLst>
            <a:ext uri="{FF2B5EF4-FFF2-40B4-BE49-F238E27FC236}">
              <a16:creationId xmlns:a16="http://schemas.microsoft.com/office/drawing/2014/main" id="{EA7AD10D-066A-4176-A0A5-EF008E0DA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zoomScaleNormal="100" zoomScaleSheetLayoutView="100" workbookViewId="0">
      <pane xSplit="5" ySplit="5" topLeftCell="F97" activePane="bottomRight" state="frozen"/>
      <selection pane="topRight" activeCell="F1" sqref="F1"/>
      <selection pane="bottomLeft" activeCell="A6" sqref="A6"/>
      <selection pane="bottomRight" activeCell="D113" sqref="D113"/>
    </sheetView>
  </sheetViews>
  <sheetFormatPr defaultRowHeight="12.75" x14ac:dyDescent="0.2"/>
  <cols>
    <col min="1" max="1" width="4.7109375" style="11" customWidth="1"/>
    <col min="2" max="2" width="7.28515625" style="11" customWidth="1"/>
    <col min="3" max="3" width="6.140625" style="13" customWidth="1"/>
    <col min="4" max="4" width="40.42578125" style="4" customWidth="1"/>
    <col min="5" max="5" width="24" style="16" customWidth="1"/>
    <col min="6" max="6" width="16" style="21" customWidth="1"/>
    <col min="7" max="7" width="18" style="85" customWidth="1"/>
    <col min="8" max="8" width="15.85546875" style="34" customWidth="1"/>
    <col min="9" max="9" width="6.7109375" customWidth="1"/>
    <col min="10" max="10" width="9.140625" customWidth="1"/>
    <col min="11" max="11" width="10.7109375" customWidth="1"/>
    <col min="12" max="13" width="9.140625" customWidth="1"/>
  </cols>
  <sheetData>
    <row r="1" spans="1:13" s="92" customFormat="1" ht="16.5" customHeight="1" x14ac:dyDescent="0.2">
      <c r="A1" s="94"/>
      <c r="B1" s="95"/>
      <c r="C1" s="96"/>
      <c r="D1" s="97"/>
      <c r="E1" s="98"/>
      <c r="F1" s="42"/>
      <c r="G1" s="49"/>
      <c r="H1" s="108" t="s">
        <v>41</v>
      </c>
      <c r="I1" s="91"/>
      <c r="J1" s="91"/>
      <c r="K1" s="91"/>
      <c r="L1" s="91"/>
      <c r="M1" s="91"/>
    </row>
    <row r="2" spans="1:13" s="92" customFormat="1" ht="16.5" customHeight="1" x14ac:dyDescent="0.2">
      <c r="A2" s="95"/>
      <c r="B2" s="95"/>
      <c r="C2" s="96"/>
      <c r="D2" s="99"/>
      <c r="E2" s="98"/>
      <c r="F2" s="43"/>
      <c r="G2" s="49"/>
      <c r="H2" s="108" t="s">
        <v>8</v>
      </c>
      <c r="I2" s="91"/>
      <c r="J2" s="91"/>
      <c r="K2" s="91"/>
      <c r="L2" s="91"/>
      <c r="M2" s="91"/>
    </row>
    <row r="3" spans="1:13" s="92" customFormat="1" ht="16.5" customHeight="1" x14ac:dyDescent="0.2">
      <c r="A3" s="95"/>
      <c r="B3" s="95"/>
      <c r="C3" s="96"/>
      <c r="D3" s="99"/>
      <c r="E3" s="98"/>
      <c r="F3" s="43"/>
      <c r="G3" s="49"/>
      <c r="H3" s="108" t="s">
        <v>73</v>
      </c>
      <c r="I3" s="91"/>
      <c r="J3" s="91"/>
      <c r="K3" s="91"/>
      <c r="L3" s="91"/>
      <c r="M3" s="91"/>
    </row>
    <row r="4" spans="1:13" s="93" customFormat="1" ht="18.75" customHeight="1" x14ac:dyDescent="0.2">
      <c r="A4" s="131" t="s">
        <v>6</v>
      </c>
      <c r="B4" s="131"/>
      <c r="C4" s="131"/>
      <c r="D4" s="131"/>
      <c r="E4" s="131"/>
      <c r="F4" s="44"/>
      <c r="G4" s="49"/>
      <c r="H4" s="49"/>
      <c r="I4" s="91"/>
      <c r="J4" s="91"/>
      <c r="K4" s="91"/>
      <c r="L4" s="91"/>
      <c r="M4" s="91"/>
    </row>
    <row r="5" spans="1:13" s="1" customFormat="1" ht="65.25" customHeight="1" x14ac:dyDescent="0.2">
      <c r="A5" s="9" t="s">
        <v>3</v>
      </c>
      <c r="B5" s="9" t="s">
        <v>5</v>
      </c>
      <c r="C5" s="10" t="s">
        <v>1</v>
      </c>
      <c r="D5" s="8" t="s">
        <v>0</v>
      </c>
      <c r="E5" s="3" t="s">
        <v>4</v>
      </c>
      <c r="F5" s="36" t="s">
        <v>9</v>
      </c>
      <c r="G5" s="36" t="s">
        <v>40</v>
      </c>
      <c r="H5" s="37" t="s">
        <v>10</v>
      </c>
      <c r="I5"/>
      <c r="J5"/>
      <c r="K5"/>
      <c r="L5"/>
      <c r="M5"/>
    </row>
    <row r="6" spans="1:13" s="2" customFormat="1" ht="19.5" customHeight="1" x14ac:dyDescent="0.2">
      <c r="A6" s="136" t="s">
        <v>17</v>
      </c>
      <c r="B6" s="136"/>
      <c r="C6" s="136"/>
      <c r="D6" s="136"/>
      <c r="E6" s="136"/>
      <c r="F6" s="23"/>
      <c r="G6" s="49"/>
      <c r="H6" s="52"/>
      <c r="I6" s="24"/>
      <c r="J6" s="24"/>
      <c r="K6" s="24"/>
      <c r="L6" s="24"/>
      <c r="M6" s="24"/>
    </row>
    <row r="7" spans="1:13" s="34" customFormat="1" ht="18" customHeight="1" x14ac:dyDescent="0.2">
      <c r="A7" s="14">
        <v>600</v>
      </c>
      <c r="B7" s="12"/>
      <c r="C7" s="20"/>
      <c r="D7" s="15" t="s">
        <v>24</v>
      </c>
      <c r="E7" s="53"/>
      <c r="F7" s="31">
        <v>4454199</v>
      </c>
      <c r="G7" s="31">
        <f>G8</f>
        <v>-149190</v>
      </c>
      <c r="H7" s="41">
        <f t="shared" ref="H7:H9" si="0">SUM(F7:G7)</f>
        <v>4305009</v>
      </c>
      <c r="I7" s="24"/>
      <c r="J7" s="24"/>
      <c r="K7" s="24"/>
      <c r="L7" s="24"/>
      <c r="M7" s="24"/>
    </row>
    <row r="8" spans="1:13" s="34" customFormat="1" ht="16.5" customHeight="1" x14ac:dyDescent="0.2">
      <c r="A8" s="26"/>
      <c r="B8" s="27">
        <v>60016</v>
      </c>
      <c r="C8" s="19"/>
      <c r="D8" s="6" t="s">
        <v>25</v>
      </c>
      <c r="E8" s="61"/>
      <c r="F8" s="32">
        <v>3062710</v>
      </c>
      <c r="G8" s="32">
        <f>G9</f>
        <v>-149190</v>
      </c>
      <c r="H8" s="38">
        <f t="shared" si="0"/>
        <v>2913520</v>
      </c>
      <c r="I8" s="24"/>
      <c r="J8" s="24"/>
      <c r="K8" s="24"/>
      <c r="L8" s="24"/>
      <c r="M8" s="24"/>
    </row>
    <row r="9" spans="1:13" s="34" customFormat="1" ht="16.5" customHeight="1" x14ac:dyDescent="0.2">
      <c r="A9" s="26"/>
      <c r="B9" s="26"/>
      <c r="C9" s="5">
        <v>6050</v>
      </c>
      <c r="D9" s="72" t="s">
        <v>18</v>
      </c>
      <c r="E9" s="29"/>
      <c r="F9" s="33">
        <v>2307810</v>
      </c>
      <c r="G9" s="33">
        <f>SUM(G11:G13)</f>
        <v>-149190</v>
      </c>
      <c r="H9" s="39">
        <f t="shared" si="0"/>
        <v>2158620</v>
      </c>
      <c r="I9" s="24"/>
      <c r="J9" s="24"/>
      <c r="K9" s="24"/>
      <c r="L9" s="24"/>
      <c r="M9" s="24"/>
    </row>
    <row r="10" spans="1:13" s="18" customFormat="1" ht="16.5" customHeight="1" x14ac:dyDescent="0.2">
      <c r="A10" s="26"/>
      <c r="B10" s="26"/>
      <c r="C10" s="5"/>
      <c r="D10" s="55" t="s">
        <v>23</v>
      </c>
      <c r="E10" s="29"/>
      <c r="F10" s="35"/>
      <c r="G10" s="83"/>
      <c r="H10" s="40"/>
      <c r="I10" s="24"/>
      <c r="J10" s="24"/>
      <c r="K10" s="24"/>
      <c r="L10" s="24"/>
      <c r="M10" s="24"/>
    </row>
    <row r="11" spans="1:13" s="18" customFormat="1" ht="29.1" customHeight="1" x14ac:dyDescent="0.2">
      <c r="A11" s="26"/>
      <c r="B11" s="26"/>
      <c r="C11" s="5"/>
      <c r="D11" s="109" t="s">
        <v>42</v>
      </c>
      <c r="E11" s="111" t="s">
        <v>19</v>
      </c>
      <c r="F11" s="35">
        <v>1000000</v>
      </c>
      <c r="G11" s="70">
        <v>-100000</v>
      </c>
      <c r="H11" s="78">
        <f t="shared" ref="H11:H12" si="1">SUM(F11:G11)</f>
        <v>900000</v>
      </c>
      <c r="I11" s="24"/>
      <c r="J11" s="24"/>
      <c r="K11" s="24"/>
      <c r="L11" s="24"/>
      <c r="M11" s="24"/>
    </row>
    <row r="12" spans="1:13" s="18" customFormat="1" ht="54" customHeight="1" x14ac:dyDescent="0.2">
      <c r="A12" s="26"/>
      <c r="B12" s="26"/>
      <c r="C12" s="5"/>
      <c r="D12" s="110" t="s">
        <v>43</v>
      </c>
      <c r="E12" s="111" t="s">
        <v>19</v>
      </c>
      <c r="F12" s="35">
        <v>50000</v>
      </c>
      <c r="G12" s="70">
        <v>-50000</v>
      </c>
      <c r="H12" s="78">
        <f t="shared" si="1"/>
        <v>0</v>
      </c>
      <c r="I12" s="24"/>
      <c r="J12" s="24"/>
      <c r="K12" s="24"/>
      <c r="L12" s="24"/>
      <c r="M12" s="24"/>
    </row>
    <row r="13" spans="1:13" s="18" customFormat="1" ht="27.75" customHeight="1" x14ac:dyDescent="0.2">
      <c r="A13" s="69"/>
      <c r="B13" s="69"/>
      <c r="C13" s="73"/>
      <c r="D13" s="57" t="s">
        <v>34</v>
      </c>
      <c r="E13" s="29" t="s">
        <v>26</v>
      </c>
      <c r="F13" s="35">
        <v>1257810</v>
      </c>
      <c r="G13" s="70">
        <v>810</v>
      </c>
      <c r="H13" s="40">
        <f t="shared" ref="H13" si="2">SUM(F13:G13)</f>
        <v>1258620</v>
      </c>
      <c r="I13" s="24"/>
      <c r="J13" s="24"/>
      <c r="K13" s="24"/>
      <c r="L13" s="24"/>
      <c r="M13" s="24"/>
    </row>
    <row r="14" spans="1:13" s="68" customFormat="1" ht="18" customHeight="1" x14ac:dyDescent="0.2">
      <c r="A14" s="14">
        <v>750</v>
      </c>
      <c r="B14" s="12"/>
      <c r="C14" s="20"/>
      <c r="D14" s="15" t="s">
        <v>20</v>
      </c>
      <c r="E14" s="53"/>
      <c r="F14" s="31">
        <v>11217323.460000001</v>
      </c>
      <c r="G14" s="31">
        <f>G15</f>
        <v>-66235</v>
      </c>
      <c r="H14" s="41">
        <f t="shared" ref="H14" si="3">SUM(F14:G14)</f>
        <v>11151088.460000001</v>
      </c>
      <c r="I14" s="54"/>
      <c r="J14" s="54"/>
      <c r="K14" s="54"/>
      <c r="L14" s="54"/>
      <c r="M14" s="54"/>
    </row>
    <row r="15" spans="1:13" s="34" customFormat="1" ht="28.5" customHeight="1" x14ac:dyDescent="0.2">
      <c r="A15" s="25"/>
      <c r="B15" s="27">
        <v>75023</v>
      </c>
      <c r="C15" s="19"/>
      <c r="D15" s="76" t="s">
        <v>27</v>
      </c>
      <c r="E15" s="61"/>
      <c r="F15" s="32">
        <v>10287958.460000001</v>
      </c>
      <c r="G15" s="32">
        <f>G16+G18+G20+G22+G24+G27</f>
        <v>-66235</v>
      </c>
      <c r="H15" s="38">
        <f t="shared" ref="H15" si="4">SUM(F15:G15)</f>
        <v>10221723.460000001</v>
      </c>
      <c r="I15" s="24"/>
      <c r="J15" s="24"/>
      <c r="K15" s="24"/>
      <c r="L15" s="24"/>
      <c r="M15" s="24"/>
    </row>
    <row r="16" spans="1:13" s="34" customFormat="1" ht="16.5" customHeight="1" x14ac:dyDescent="0.2">
      <c r="A16" s="26"/>
      <c r="B16" s="26"/>
      <c r="C16" s="59">
        <v>4010</v>
      </c>
      <c r="D16" s="60" t="s">
        <v>44</v>
      </c>
      <c r="E16" s="112"/>
      <c r="F16" s="33">
        <f>F17</f>
        <v>6422027</v>
      </c>
      <c r="G16" s="33">
        <f t="shared" ref="G16:G22" si="5">G17</f>
        <v>-147155</v>
      </c>
      <c r="H16" s="39">
        <f t="shared" ref="H16:H19" si="6">SUM(F16:G16)</f>
        <v>6274872</v>
      </c>
      <c r="I16" s="24"/>
      <c r="J16" s="24"/>
      <c r="K16" s="24"/>
      <c r="L16" s="24"/>
      <c r="M16" s="24"/>
    </row>
    <row r="17" spans="1:13" s="18" customFormat="1" ht="16.5" customHeight="1" x14ac:dyDescent="0.2">
      <c r="A17" s="26"/>
      <c r="B17" s="26"/>
      <c r="C17" s="59"/>
      <c r="D17" s="113" t="s">
        <v>7</v>
      </c>
      <c r="E17" s="112" t="s">
        <v>14</v>
      </c>
      <c r="F17" s="35">
        <v>6422027</v>
      </c>
      <c r="G17" s="70">
        <v>-147155</v>
      </c>
      <c r="H17" s="78">
        <f t="shared" si="6"/>
        <v>6274872</v>
      </c>
      <c r="I17" s="24"/>
      <c r="J17" s="24"/>
      <c r="K17" s="24"/>
      <c r="L17" s="24"/>
      <c r="M17" s="24"/>
    </row>
    <row r="18" spans="1:13" s="34" customFormat="1" ht="16.5" customHeight="1" x14ac:dyDescent="0.2">
      <c r="A18" s="26"/>
      <c r="B18" s="26"/>
      <c r="C18" s="59">
        <v>4110</v>
      </c>
      <c r="D18" s="60" t="s">
        <v>45</v>
      </c>
      <c r="E18" s="112"/>
      <c r="F18" s="33">
        <v>1110354</v>
      </c>
      <c r="G18" s="33">
        <f t="shared" si="5"/>
        <v>-26532</v>
      </c>
      <c r="H18" s="39">
        <f t="shared" si="6"/>
        <v>1083822</v>
      </c>
      <c r="I18" s="24"/>
      <c r="J18" s="24"/>
      <c r="K18" s="24"/>
      <c r="L18" s="24"/>
      <c r="M18" s="24"/>
    </row>
    <row r="19" spans="1:13" s="18" customFormat="1" ht="16.5" customHeight="1" x14ac:dyDescent="0.2">
      <c r="A19" s="88"/>
      <c r="B19" s="88"/>
      <c r="C19" s="114"/>
      <c r="D19" s="28" t="s">
        <v>23</v>
      </c>
      <c r="E19" s="112" t="s">
        <v>14</v>
      </c>
      <c r="F19" s="35">
        <v>1076976</v>
      </c>
      <c r="G19" s="70">
        <v>-26532</v>
      </c>
      <c r="H19" s="78">
        <f t="shared" si="6"/>
        <v>1050444</v>
      </c>
      <c r="I19" s="24"/>
      <c r="J19" s="24"/>
      <c r="K19" s="24"/>
      <c r="L19" s="24"/>
      <c r="M19" s="24"/>
    </row>
    <row r="20" spans="1:13" s="34" customFormat="1" ht="28.5" customHeight="1" x14ac:dyDescent="0.2">
      <c r="A20" s="26"/>
      <c r="B20" s="26"/>
      <c r="C20" s="59">
        <v>4120</v>
      </c>
      <c r="D20" s="60" t="s">
        <v>46</v>
      </c>
      <c r="E20" s="112"/>
      <c r="F20" s="33">
        <v>167227</v>
      </c>
      <c r="G20" s="33">
        <f t="shared" si="5"/>
        <v>-3606</v>
      </c>
      <c r="H20" s="39">
        <f t="shared" ref="H20:H23" si="7">SUM(F20:G20)</f>
        <v>163621</v>
      </c>
      <c r="I20" s="24"/>
      <c r="J20" s="24"/>
      <c r="K20" s="24"/>
      <c r="L20" s="24"/>
      <c r="M20" s="24"/>
    </row>
    <row r="21" spans="1:13" s="18" customFormat="1" ht="16.5" customHeight="1" x14ac:dyDescent="0.2">
      <c r="A21" s="88"/>
      <c r="B21" s="88"/>
      <c r="C21" s="115"/>
      <c r="D21" s="113" t="s">
        <v>7</v>
      </c>
      <c r="E21" s="112" t="s">
        <v>14</v>
      </c>
      <c r="F21" s="35">
        <v>164949</v>
      </c>
      <c r="G21" s="70">
        <v>-3606</v>
      </c>
      <c r="H21" s="78">
        <f t="shared" si="7"/>
        <v>161343</v>
      </c>
      <c r="I21" s="24"/>
      <c r="J21" s="24"/>
      <c r="K21" s="24"/>
      <c r="L21" s="24"/>
      <c r="M21" s="24"/>
    </row>
    <row r="22" spans="1:13" s="34" customFormat="1" ht="16.5" customHeight="1" x14ac:dyDescent="0.2">
      <c r="A22" s="26"/>
      <c r="B22" s="26"/>
      <c r="C22" s="5">
        <v>4210</v>
      </c>
      <c r="D22" s="7" t="s">
        <v>15</v>
      </c>
      <c r="E22" s="29"/>
      <c r="F22" s="33">
        <v>150500</v>
      </c>
      <c r="G22" s="33">
        <f t="shared" si="5"/>
        <v>20000</v>
      </c>
      <c r="H22" s="39">
        <f t="shared" si="7"/>
        <v>170500</v>
      </c>
      <c r="I22" s="24"/>
      <c r="J22" s="24"/>
      <c r="K22" s="24"/>
      <c r="L22" s="24"/>
      <c r="M22" s="24"/>
    </row>
    <row r="23" spans="1:13" s="18" customFormat="1" ht="16.5" customHeight="1" x14ac:dyDescent="0.2">
      <c r="A23" s="25"/>
      <c r="B23" s="25"/>
      <c r="C23" s="5"/>
      <c r="D23" s="28" t="s">
        <v>23</v>
      </c>
      <c r="E23" s="112" t="s">
        <v>47</v>
      </c>
      <c r="F23" s="35">
        <v>120000</v>
      </c>
      <c r="G23" s="70">
        <v>20000</v>
      </c>
      <c r="H23" s="78">
        <f t="shared" si="7"/>
        <v>140000</v>
      </c>
      <c r="I23" s="24"/>
      <c r="J23" s="24"/>
      <c r="K23" s="24"/>
      <c r="L23" s="24"/>
      <c r="M23" s="24"/>
    </row>
    <row r="24" spans="1:13" s="34" customFormat="1" ht="16.5" customHeight="1" x14ac:dyDescent="0.2">
      <c r="A24" s="26"/>
      <c r="B24" s="26"/>
      <c r="C24" s="59">
        <v>4270</v>
      </c>
      <c r="D24" s="60" t="s">
        <v>49</v>
      </c>
      <c r="E24" s="29"/>
      <c r="F24" s="33">
        <v>17500</v>
      </c>
      <c r="G24" s="33">
        <f>SUM(G25:G26)</f>
        <v>50000</v>
      </c>
      <c r="H24" s="39">
        <f t="shared" ref="H24:H61" si="8">SUM(F24:G24)</f>
        <v>67500</v>
      </c>
      <c r="I24" s="24"/>
      <c r="J24" s="24"/>
      <c r="K24" s="24"/>
      <c r="L24" s="24"/>
      <c r="M24" s="24"/>
    </row>
    <row r="25" spans="1:13" s="18" customFormat="1" ht="16.5" customHeight="1" x14ac:dyDescent="0.2">
      <c r="A25" s="88"/>
      <c r="B25" s="88"/>
      <c r="C25" s="89"/>
      <c r="D25" s="113" t="s">
        <v>7</v>
      </c>
      <c r="E25" s="112" t="s">
        <v>47</v>
      </c>
      <c r="F25" s="35">
        <v>10000</v>
      </c>
      <c r="G25" s="70">
        <v>30000</v>
      </c>
      <c r="H25" s="78">
        <f t="shared" si="8"/>
        <v>40000</v>
      </c>
      <c r="I25" s="24"/>
      <c r="J25" s="24"/>
      <c r="K25" s="24"/>
      <c r="L25" s="24"/>
      <c r="M25" s="24"/>
    </row>
    <row r="26" spans="1:13" s="18" customFormat="1" ht="16.5" customHeight="1" x14ac:dyDescent="0.2">
      <c r="A26" s="17"/>
      <c r="B26" s="25"/>
      <c r="C26" s="30"/>
      <c r="D26" s="28"/>
      <c r="E26" s="112" t="s">
        <v>48</v>
      </c>
      <c r="F26" s="35">
        <v>7500</v>
      </c>
      <c r="G26" s="70">
        <v>20000</v>
      </c>
      <c r="H26" s="78">
        <f t="shared" si="8"/>
        <v>27500</v>
      </c>
      <c r="I26" s="24"/>
      <c r="J26" s="24"/>
      <c r="K26" s="24"/>
      <c r="L26" s="24"/>
      <c r="M26" s="24"/>
    </row>
    <row r="27" spans="1:13" s="34" customFormat="1" ht="16.5" customHeight="1" x14ac:dyDescent="0.2">
      <c r="A27" s="26"/>
      <c r="B27" s="26"/>
      <c r="C27" s="5">
        <v>6050</v>
      </c>
      <c r="D27" s="72" t="s">
        <v>18</v>
      </c>
      <c r="E27" s="29"/>
      <c r="F27" s="33">
        <v>0</v>
      </c>
      <c r="G27" s="33">
        <f>SUM(G29:G29)</f>
        <v>41058</v>
      </c>
      <c r="H27" s="39">
        <f t="shared" ref="H27" si="9">SUM(F27:G27)</f>
        <v>41058</v>
      </c>
      <c r="I27" s="24"/>
      <c r="J27" s="24"/>
      <c r="K27" s="24"/>
      <c r="L27" s="24"/>
      <c r="M27" s="24"/>
    </row>
    <row r="28" spans="1:13" s="18" customFormat="1" ht="16.5" customHeight="1" x14ac:dyDescent="0.2">
      <c r="A28" s="26"/>
      <c r="B28" s="26"/>
      <c r="C28" s="5"/>
      <c r="D28" s="55" t="s">
        <v>7</v>
      </c>
      <c r="E28" s="29"/>
      <c r="F28" s="35"/>
      <c r="G28" s="83"/>
      <c r="H28" s="40"/>
      <c r="I28" s="24"/>
      <c r="J28" s="24"/>
      <c r="K28" s="24"/>
      <c r="L28" s="24"/>
      <c r="M28" s="24"/>
    </row>
    <row r="29" spans="1:13" s="18" customFormat="1" ht="53.25" customHeight="1" x14ac:dyDescent="0.2">
      <c r="A29" s="26"/>
      <c r="B29" s="26"/>
      <c r="C29" s="5"/>
      <c r="D29" s="110" t="s">
        <v>50</v>
      </c>
      <c r="E29" s="112" t="s">
        <v>48</v>
      </c>
      <c r="F29" s="35">
        <v>0</v>
      </c>
      <c r="G29" s="70">
        <v>41058</v>
      </c>
      <c r="H29" s="78">
        <f t="shared" ref="H29:H37" si="10">SUM(F29:G29)</f>
        <v>41058</v>
      </c>
      <c r="I29" s="24"/>
      <c r="J29" s="24"/>
      <c r="K29" s="24"/>
      <c r="L29" s="24"/>
      <c r="M29" s="24"/>
    </row>
    <row r="30" spans="1:13" s="18" customFormat="1" ht="28.5" customHeight="1" x14ac:dyDescent="0.2">
      <c r="A30" s="14">
        <v>754</v>
      </c>
      <c r="B30" s="12"/>
      <c r="C30" s="20"/>
      <c r="D30" s="15" t="s">
        <v>51</v>
      </c>
      <c r="E30" s="53"/>
      <c r="F30" s="31">
        <v>2105137</v>
      </c>
      <c r="G30" s="31">
        <f>G31</f>
        <v>4029</v>
      </c>
      <c r="H30" s="31">
        <f t="shared" si="10"/>
        <v>2109166</v>
      </c>
      <c r="I30" s="24"/>
      <c r="J30" s="24"/>
      <c r="K30" s="24"/>
      <c r="L30" s="24"/>
      <c r="M30" s="24"/>
    </row>
    <row r="31" spans="1:13" s="18" customFormat="1" ht="16.5" customHeight="1" x14ac:dyDescent="0.2">
      <c r="A31" s="25"/>
      <c r="B31" s="27">
        <v>75495</v>
      </c>
      <c r="C31" s="75"/>
      <c r="D31" s="76" t="s">
        <v>16</v>
      </c>
      <c r="E31" s="61"/>
      <c r="F31" s="32">
        <v>344152</v>
      </c>
      <c r="G31" s="32">
        <f>G32</f>
        <v>4029</v>
      </c>
      <c r="H31" s="32">
        <f t="shared" si="10"/>
        <v>348181</v>
      </c>
      <c r="I31" s="24"/>
      <c r="J31" s="24"/>
      <c r="K31" s="24"/>
      <c r="L31" s="24"/>
      <c r="M31" s="24"/>
    </row>
    <row r="32" spans="1:13" s="18" customFormat="1" ht="16.5" customHeight="1" x14ac:dyDescent="0.2">
      <c r="A32" s="26"/>
      <c r="B32" s="26"/>
      <c r="C32" s="59">
        <v>4300</v>
      </c>
      <c r="D32" s="60" t="s">
        <v>2</v>
      </c>
      <c r="E32" s="29"/>
      <c r="F32" s="33">
        <v>13000</v>
      </c>
      <c r="G32" s="33">
        <f>SUM(G33:G33)</f>
        <v>4029</v>
      </c>
      <c r="H32" s="33">
        <f t="shared" si="10"/>
        <v>17029</v>
      </c>
      <c r="I32" s="24"/>
      <c r="J32" s="24"/>
      <c r="K32" s="24"/>
      <c r="L32" s="24"/>
      <c r="M32" s="24"/>
    </row>
    <row r="33" spans="1:13" s="18" customFormat="1" ht="16.5" customHeight="1" x14ac:dyDescent="0.2">
      <c r="A33" s="106"/>
      <c r="B33" s="106"/>
      <c r="C33" s="107"/>
      <c r="D33" s="28" t="s">
        <v>23</v>
      </c>
      <c r="E33" s="112" t="s">
        <v>48</v>
      </c>
      <c r="F33" s="51">
        <v>10000</v>
      </c>
      <c r="G33" s="51">
        <v>4029</v>
      </c>
      <c r="H33" s="51">
        <f t="shared" si="10"/>
        <v>14029</v>
      </c>
      <c r="I33" s="24"/>
      <c r="J33" s="24"/>
      <c r="K33" s="24"/>
      <c r="L33" s="24"/>
      <c r="M33" s="24"/>
    </row>
    <row r="34" spans="1:13" s="18" customFormat="1" ht="18" customHeight="1" x14ac:dyDescent="0.2">
      <c r="A34" s="14">
        <v>758</v>
      </c>
      <c r="B34" s="12"/>
      <c r="C34" s="20"/>
      <c r="D34" s="15" t="s">
        <v>39</v>
      </c>
      <c r="E34" s="53"/>
      <c r="F34" s="31">
        <v>2564921</v>
      </c>
      <c r="G34" s="31">
        <f>G35</f>
        <v>9337.43</v>
      </c>
      <c r="H34" s="31">
        <f t="shared" si="10"/>
        <v>2574258.4300000002</v>
      </c>
      <c r="I34" s="24"/>
      <c r="J34" s="24"/>
      <c r="K34" s="24"/>
      <c r="L34" s="24"/>
      <c r="M34" s="24"/>
    </row>
    <row r="35" spans="1:13" s="18" customFormat="1" ht="16.5" customHeight="1" x14ac:dyDescent="0.2">
      <c r="A35" s="25"/>
      <c r="B35" s="27">
        <v>75814</v>
      </c>
      <c r="C35" s="75"/>
      <c r="D35" s="76" t="s">
        <v>52</v>
      </c>
      <c r="E35" s="61"/>
      <c r="F35" s="32">
        <f>F36</f>
        <v>10000</v>
      </c>
      <c r="G35" s="32">
        <f>G36</f>
        <v>9337.43</v>
      </c>
      <c r="H35" s="32">
        <f t="shared" si="10"/>
        <v>19337.43</v>
      </c>
      <c r="I35" s="24"/>
      <c r="J35" s="24"/>
      <c r="K35" s="24"/>
      <c r="L35" s="24"/>
      <c r="M35" s="24"/>
    </row>
    <row r="36" spans="1:13" s="18" customFormat="1" ht="16.5" customHeight="1" x14ac:dyDescent="0.2">
      <c r="A36" s="26"/>
      <c r="B36" s="26"/>
      <c r="C36" s="59">
        <v>3020</v>
      </c>
      <c r="D36" s="117" t="s">
        <v>53</v>
      </c>
      <c r="E36" s="112"/>
      <c r="F36" s="33">
        <f>F37</f>
        <v>10000</v>
      </c>
      <c r="G36" s="33">
        <f>SUM(G37:G37)</f>
        <v>9337.43</v>
      </c>
      <c r="H36" s="33">
        <f t="shared" si="10"/>
        <v>19337.43</v>
      </c>
      <c r="I36" s="24"/>
      <c r="J36" s="24"/>
      <c r="K36" s="24"/>
      <c r="L36" s="24"/>
      <c r="M36" s="24"/>
    </row>
    <row r="37" spans="1:13" s="18" customFormat="1" ht="16.5" customHeight="1" x14ac:dyDescent="0.2">
      <c r="A37" s="106"/>
      <c r="B37" s="106"/>
      <c r="C37" s="115"/>
      <c r="D37" s="113" t="s">
        <v>7</v>
      </c>
      <c r="E37" s="112" t="s">
        <v>54</v>
      </c>
      <c r="F37" s="51">
        <v>10000</v>
      </c>
      <c r="G37" s="51">
        <v>9337.43</v>
      </c>
      <c r="H37" s="51">
        <f t="shared" si="10"/>
        <v>19337.43</v>
      </c>
      <c r="I37" s="24"/>
      <c r="J37" s="24"/>
      <c r="K37" s="24"/>
      <c r="L37" s="24"/>
      <c r="M37" s="24"/>
    </row>
    <row r="38" spans="1:13" s="18" customFormat="1" ht="18" customHeight="1" x14ac:dyDescent="0.2">
      <c r="A38" s="14">
        <v>801</v>
      </c>
      <c r="B38" s="12"/>
      <c r="C38" s="20"/>
      <c r="D38" s="15" t="s">
        <v>55</v>
      </c>
      <c r="E38" s="53"/>
      <c r="F38" s="31">
        <v>5884267</v>
      </c>
      <c r="G38" s="31">
        <f>G39</f>
        <v>12300</v>
      </c>
      <c r="H38" s="31">
        <f t="shared" ref="H38:H40" si="11">SUM(F38:G38)</f>
        <v>5896567</v>
      </c>
      <c r="I38" s="24"/>
      <c r="J38" s="24"/>
      <c r="K38" s="24"/>
      <c r="L38" s="24"/>
      <c r="M38" s="24"/>
    </row>
    <row r="39" spans="1:13" s="18" customFormat="1" ht="16.5" customHeight="1" x14ac:dyDescent="0.2">
      <c r="A39" s="25"/>
      <c r="B39" s="27">
        <v>80195</v>
      </c>
      <c r="C39" s="118"/>
      <c r="D39" s="76" t="s">
        <v>13</v>
      </c>
      <c r="E39" s="61"/>
      <c r="F39" s="32">
        <v>118514</v>
      </c>
      <c r="G39" s="32">
        <f>G40</f>
        <v>12300</v>
      </c>
      <c r="H39" s="32">
        <f t="shared" si="11"/>
        <v>130814</v>
      </c>
      <c r="I39" s="24"/>
      <c r="J39" s="24"/>
      <c r="K39" s="24"/>
      <c r="L39" s="24"/>
      <c r="M39" s="24"/>
    </row>
    <row r="40" spans="1:13" s="18" customFormat="1" ht="17.25" customHeight="1" x14ac:dyDescent="0.2">
      <c r="A40" s="26"/>
      <c r="B40" s="26"/>
      <c r="C40" s="59">
        <v>4300</v>
      </c>
      <c r="D40" s="60" t="s">
        <v>2</v>
      </c>
      <c r="E40" s="112"/>
      <c r="F40" s="33">
        <v>6000</v>
      </c>
      <c r="G40" s="33">
        <f>SUM(G41:G41)</f>
        <v>12300</v>
      </c>
      <c r="H40" s="33">
        <f t="shared" si="11"/>
        <v>18300</v>
      </c>
      <c r="I40" s="24"/>
      <c r="J40" s="24"/>
      <c r="K40" s="24"/>
      <c r="L40" s="24"/>
      <c r="M40" s="24"/>
    </row>
    <row r="41" spans="1:13" s="18" customFormat="1" ht="16.5" customHeight="1" x14ac:dyDescent="0.2">
      <c r="A41" s="106"/>
      <c r="B41" s="106"/>
      <c r="C41" s="115"/>
      <c r="D41" s="28" t="s">
        <v>23</v>
      </c>
      <c r="E41" s="112" t="s">
        <v>48</v>
      </c>
      <c r="F41" s="51">
        <v>0</v>
      </c>
      <c r="G41" s="51">
        <v>12300</v>
      </c>
      <c r="H41" s="51">
        <f t="shared" ref="H41" si="12">SUM(F41:G41)</f>
        <v>12300</v>
      </c>
      <c r="I41" s="24"/>
      <c r="J41" s="24"/>
      <c r="K41" s="24"/>
      <c r="L41" s="24"/>
      <c r="M41" s="24"/>
    </row>
    <row r="42" spans="1:13" s="18" customFormat="1" ht="18" customHeight="1" x14ac:dyDescent="0.2">
      <c r="A42" s="14">
        <v>851</v>
      </c>
      <c r="B42" s="12"/>
      <c r="C42" s="20"/>
      <c r="D42" s="15" t="s">
        <v>35</v>
      </c>
      <c r="E42" s="53"/>
      <c r="F42" s="31">
        <v>773000</v>
      </c>
      <c r="G42" s="31">
        <f>G43</f>
        <v>762050.74</v>
      </c>
      <c r="H42" s="41">
        <f t="shared" si="8"/>
        <v>1535050.74</v>
      </c>
      <c r="I42" s="24"/>
      <c r="J42" s="24"/>
      <c r="K42" s="24"/>
      <c r="L42" s="24"/>
      <c r="M42" s="24"/>
    </row>
    <row r="43" spans="1:13" s="18" customFormat="1" ht="16.5" customHeight="1" x14ac:dyDescent="0.2">
      <c r="A43" s="25"/>
      <c r="B43" s="27">
        <v>85154</v>
      </c>
      <c r="C43" s="19"/>
      <c r="D43" s="6" t="s">
        <v>36</v>
      </c>
      <c r="E43" s="61"/>
      <c r="F43" s="32">
        <v>587000</v>
      </c>
      <c r="G43" s="32">
        <f>G44+G46+G48+G50+G52+G54+G56+G58+G60</f>
        <v>762050.74</v>
      </c>
      <c r="H43" s="38">
        <f t="shared" si="8"/>
        <v>1349050.74</v>
      </c>
      <c r="I43" s="24"/>
      <c r="J43" s="24"/>
      <c r="K43" s="24"/>
      <c r="L43" s="24"/>
      <c r="M43" s="24"/>
    </row>
    <row r="44" spans="1:13" s="18" customFormat="1" ht="78.75" customHeight="1" x14ac:dyDescent="0.2">
      <c r="A44" s="26"/>
      <c r="B44" s="26"/>
      <c r="C44" s="59">
        <v>2360</v>
      </c>
      <c r="D44" s="60" t="s">
        <v>37</v>
      </c>
      <c r="E44" s="29"/>
      <c r="F44" s="33">
        <f>F45</f>
        <v>400000</v>
      </c>
      <c r="G44" s="33">
        <f t="shared" ref="G44:G60" si="13">G45</f>
        <v>410345.46</v>
      </c>
      <c r="H44" s="39">
        <f t="shared" ref="H44:H45" si="14">SUM(F44:G44)</f>
        <v>810345.46</v>
      </c>
      <c r="I44" s="24"/>
      <c r="J44" s="24"/>
      <c r="K44" s="24"/>
      <c r="L44" s="24"/>
      <c r="M44" s="24"/>
    </row>
    <row r="45" spans="1:13" s="18" customFormat="1" ht="28.5" customHeight="1" x14ac:dyDescent="0.2">
      <c r="A45" s="17"/>
      <c r="B45" s="17"/>
      <c r="C45" s="30"/>
      <c r="D45" s="28" t="s">
        <v>7</v>
      </c>
      <c r="E45" s="29" t="s">
        <v>38</v>
      </c>
      <c r="F45" s="35">
        <v>400000</v>
      </c>
      <c r="G45" s="119">
        <f>400000+10345.46</f>
        <v>410345.46</v>
      </c>
      <c r="H45" s="78">
        <f t="shared" si="14"/>
        <v>810345.46</v>
      </c>
      <c r="I45" s="24"/>
      <c r="J45" s="24"/>
      <c r="K45" s="24"/>
      <c r="L45" s="24"/>
      <c r="M45" s="24"/>
    </row>
    <row r="46" spans="1:13" s="18" customFormat="1" ht="16.5" customHeight="1" x14ac:dyDescent="0.2">
      <c r="A46" s="17"/>
      <c r="B46" s="17"/>
      <c r="C46" s="59">
        <v>3030</v>
      </c>
      <c r="D46" s="117" t="s">
        <v>56</v>
      </c>
      <c r="E46" s="112"/>
      <c r="F46" s="33">
        <f>F47</f>
        <v>3000</v>
      </c>
      <c r="G46" s="33">
        <f t="shared" si="13"/>
        <v>2000</v>
      </c>
      <c r="H46" s="39">
        <f t="shared" ref="H46:H47" si="15">SUM(F46:G46)</f>
        <v>5000</v>
      </c>
      <c r="I46" s="24"/>
      <c r="J46" s="24"/>
      <c r="K46" s="24"/>
      <c r="L46" s="24"/>
      <c r="M46" s="24"/>
    </row>
    <row r="47" spans="1:13" s="18" customFormat="1" ht="28.5" customHeight="1" x14ac:dyDescent="0.2">
      <c r="A47" s="17"/>
      <c r="B47" s="17"/>
      <c r="C47" s="115"/>
      <c r="D47" s="113" t="s">
        <v>7</v>
      </c>
      <c r="E47" s="112" t="s">
        <v>38</v>
      </c>
      <c r="F47" s="35">
        <v>3000</v>
      </c>
      <c r="G47" s="70">
        <v>2000</v>
      </c>
      <c r="H47" s="78">
        <f t="shared" si="15"/>
        <v>5000</v>
      </c>
      <c r="I47" s="24"/>
      <c r="J47" s="24"/>
      <c r="K47" s="24"/>
      <c r="L47" s="24"/>
      <c r="M47" s="24"/>
    </row>
    <row r="48" spans="1:13" s="18" customFormat="1" ht="17.25" customHeight="1" x14ac:dyDescent="0.2">
      <c r="A48" s="17"/>
      <c r="B48" s="17"/>
      <c r="C48" s="59">
        <v>4110</v>
      </c>
      <c r="D48" s="60" t="s">
        <v>45</v>
      </c>
      <c r="E48" s="112"/>
      <c r="F48" s="33">
        <f>F49</f>
        <v>9000</v>
      </c>
      <c r="G48" s="33">
        <f t="shared" si="13"/>
        <v>2000</v>
      </c>
      <c r="H48" s="39">
        <f t="shared" ref="H48:H55" si="16">SUM(F48:G48)</f>
        <v>11000</v>
      </c>
      <c r="I48" s="24"/>
      <c r="J48" s="24"/>
      <c r="K48" s="24"/>
      <c r="L48" s="24"/>
      <c r="M48" s="24"/>
    </row>
    <row r="49" spans="1:13" s="18" customFormat="1" ht="28.5" customHeight="1" x14ac:dyDescent="0.2">
      <c r="A49" s="17"/>
      <c r="B49" s="17"/>
      <c r="C49" s="115"/>
      <c r="D49" s="113" t="s">
        <v>7</v>
      </c>
      <c r="E49" s="112" t="s">
        <v>38</v>
      </c>
      <c r="F49" s="35">
        <v>9000</v>
      </c>
      <c r="G49" s="70">
        <v>2000</v>
      </c>
      <c r="H49" s="78">
        <f t="shared" si="16"/>
        <v>11000</v>
      </c>
      <c r="I49" s="24"/>
      <c r="J49" s="24"/>
      <c r="K49" s="24"/>
      <c r="L49" s="24"/>
      <c r="M49" s="24"/>
    </row>
    <row r="50" spans="1:13" s="18" customFormat="1" ht="17.25" customHeight="1" x14ac:dyDescent="0.2">
      <c r="A50" s="17"/>
      <c r="B50" s="17"/>
      <c r="C50" s="59">
        <v>4170</v>
      </c>
      <c r="D50" s="60" t="s">
        <v>29</v>
      </c>
      <c r="E50" s="112"/>
      <c r="F50" s="33">
        <f>F51</f>
        <v>60000</v>
      </c>
      <c r="G50" s="33">
        <f t="shared" si="13"/>
        <v>90000</v>
      </c>
      <c r="H50" s="39">
        <f t="shared" si="16"/>
        <v>150000</v>
      </c>
      <c r="I50" s="24"/>
      <c r="J50" s="24"/>
      <c r="K50" s="24"/>
      <c r="L50" s="24"/>
      <c r="M50" s="24"/>
    </row>
    <row r="51" spans="1:13" s="18" customFormat="1" ht="28.5" customHeight="1" x14ac:dyDescent="0.2">
      <c r="A51" s="17"/>
      <c r="B51" s="17"/>
      <c r="C51" s="115"/>
      <c r="D51" s="113" t="s">
        <v>7</v>
      </c>
      <c r="E51" s="112" t="s">
        <v>38</v>
      </c>
      <c r="F51" s="35">
        <v>60000</v>
      </c>
      <c r="G51" s="70">
        <v>90000</v>
      </c>
      <c r="H51" s="78">
        <f t="shared" si="16"/>
        <v>150000</v>
      </c>
      <c r="I51" s="24"/>
      <c r="J51" s="24"/>
      <c r="K51" s="24"/>
      <c r="L51" s="24"/>
      <c r="M51" s="24"/>
    </row>
    <row r="52" spans="1:13" s="18" customFormat="1" ht="17.25" customHeight="1" x14ac:dyDescent="0.2">
      <c r="A52" s="26"/>
      <c r="B52" s="26"/>
      <c r="C52" s="59">
        <v>4210</v>
      </c>
      <c r="D52" s="60" t="s">
        <v>15</v>
      </c>
      <c r="E52" s="112"/>
      <c r="F52" s="33">
        <f>F53</f>
        <v>5000</v>
      </c>
      <c r="G52" s="33">
        <f t="shared" si="13"/>
        <v>43705.279999999999</v>
      </c>
      <c r="H52" s="39">
        <f t="shared" si="16"/>
        <v>48705.279999999999</v>
      </c>
      <c r="I52" s="24"/>
      <c r="J52" s="24"/>
      <c r="K52" s="24"/>
      <c r="L52" s="24"/>
      <c r="M52" s="24"/>
    </row>
    <row r="53" spans="1:13" s="18" customFormat="1" ht="28.5" customHeight="1" x14ac:dyDescent="0.2">
      <c r="A53" s="17"/>
      <c r="B53" s="17"/>
      <c r="C53" s="115"/>
      <c r="D53" s="113" t="s">
        <v>7</v>
      </c>
      <c r="E53" s="112" t="s">
        <v>38</v>
      </c>
      <c r="F53" s="35">
        <v>5000</v>
      </c>
      <c r="G53" s="70">
        <v>43705.279999999999</v>
      </c>
      <c r="H53" s="78">
        <f t="shared" si="16"/>
        <v>48705.279999999999</v>
      </c>
      <c r="I53" s="24"/>
      <c r="J53" s="24"/>
      <c r="K53" s="24"/>
      <c r="L53" s="24"/>
      <c r="M53" s="24"/>
    </row>
    <row r="54" spans="1:13" s="18" customFormat="1" ht="17.25" customHeight="1" x14ac:dyDescent="0.2">
      <c r="A54" s="77"/>
      <c r="B54" s="77"/>
      <c r="C54" s="59">
        <v>4220</v>
      </c>
      <c r="D54" s="60" t="s">
        <v>57</v>
      </c>
      <c r="E54" s="112"/>
      <c r="F54" s="33">
        <f>F55</f>
        <v>3000</v>
      </c>
      <c r="G54" s="33">
        <f t="shared" si="13"/>
        <v>2000</v>
      </c>
      <c r="H54" s="39">
        <f t="shared" si="16"/>
        <v>5000</v>
      </c>
      <c r="I54" s="24"/>
      <c r="J54" s="24"/>
      <c r="K54" s="24"/>
      <c r="L54" s="24"/>
      <c r="M54" s="24"/>
    </row>
    <row r="55" spans="1:13" s="18" customFormat="1" ht="28.5" customHeight="1" x14ac:dyDescent="0.2">
      <c r="A55" s="17"/>
      <c r="B55" s="17"/>
      <c r="C55" s="115"/>
      <c r="D55" s="113" t="s">
        <v>7</v>
      </c>
      <c r="E55" s="112" t="s">
        <v>38</v>
      </c>
      <c r="F55" s="35">
        <v>3000</v>
      </c>
      <c r="G55" s="70">
        <v>2000</v>
      </c>
      <c r="H55" s="78">
        <f t="shared" si="16"/>
        <v>5000</v>
      </c>
      <c r="I55" s="24"/>
      <c r="J55" s="24"/>
      <c r="K55" s="24"/>
      <c r="L55" s="24"/>
      <c r="M55" s="24"/>
    </row>
    <row r="56" spans="1:13" s="18" customFormat="1" ht="17.25" customHeight="1" x14ac:dyDescent="0.2">
      <c r="A56" s="26"/>
      <c r="B56" s="26"/>
      <c r="C56" s="59">
        <v>4270</v>
      </c>
      <c r="D56" s="60" t="s">
        <v>49</v>
      </c>
      <c r="E56" s="112"/>
      <c r="F56" s="33">
        <f>F57</f>
        <v>5000</v>
      </c>
      <c r="G56" s="33">
        <f t="shared" si="13"/>
        <v>10000</v>
      </c>
      <c r="H56" s="39">
        <f t="shared" ref="H56:H59" si="17">SUM(F56:G56)</f>
        <v>15000</v>
      </c>
      <c r="I56" s="24"/>
      <c r="J56" s="24"/>
      <c r="K56" s="24"/>
      <c r="L56" s="24"/>
      <c r="M56" s="24"/>
    </row>
    <row r="57" spans="1:13" s="18" customFormat="1" ht="28.5" customHeight="1" x14ac:dyDescent="0.2">
      <c r="A57" s="17"/>
      <c r="B57" s="17"/>
      <c r="C57" s="115"/>
      <c r="D57" s="113" t="s">
        <v>7</v>
      </c>
      <c r="E57" s="112" t="s">
        <v>38</v>
      </c>
      <c r="F57" s="35">
        <v>5000</v>
      </c>
      <c r="G57" s="70">
        <v>10000</v>
      </c>
      <c r="H57" s="78">
        <f t="shared" si="17"/>
        <v>15000</v>
      </c>
      <c r="I57" s="24"/>
      <c r="J57" s="24"/>
      <c r="K57" s="24"/>
      <c r="L57" s="24"/>
      <c r="M57" s="24"/>
    </row>
    <row r="58" spans="1:13" s="18" customFormat="1" ht="15.75" customHeight="1" x14ac:dyDescent="0.2">
      <c r="A58" s="26"/>
      <c r="B58" s="26"/>
      <c r="C58" s="5">
        <v>4300</v>
      </c>
      <c r="D58" s="7" t="s">
        <v>2</v>
      </c>
      <c r="E58" s="29"/>
      <c r="F58" s="33">
        <f>F59</f>
        <v>95000</v>
      </c>
      <c r="G58" s="33">
        <f t="shared" si="13"/>
        <v>200000</v>
      </c>
      <c r="H58" s="39">
        <f t="shared" si="17"/>
        <v>295000</v>
      </c>
      <c r="I58" s="24"/>
      <c r="J58" s="24"/>
      <c r="K58" s="24"/>
      <c r="L58" s="24"/>
      <c r="M58" s="24"/>
    </row>
    <row r="59" spans="1:13" s="18" customFormat="1" ht="28.5" customHeight="1" x14ac:dyDescent="0.2">
      <c r="A59" s="17"/>
      <c r="B59" s="17"/>
      <c r="C59" s="30"/>
      <c r="D59" s="28" t="s">
        <v>7</v>
      </c>
      <c r="E59" s="29" t="s">
        <v>38</v>
      </c>
      <c r="F59" s="35">
        <v>95000</v>
      </c>
      <c r="G59" s="70">
        <v>200000</v>
      </c>
      <c r="H59" s="78">
        <f t="shared" si="17"/>
        <v>295000</v>
      </c>
      <c r="I59" s="24"/>
      <c r="J59" s="24"/>
      <c r="K59" s="24"/>
      <c r="L59" s="24"/>
      <c r="M59" s="24"/>
    </row>
    <row r="60" spans="1:13" s="18" customFormat="1" ht="27.75" customHeight="1" x14ac:dyDescent="0.2">
      <c r="A60" s="26"/>
      <c r="B60" s="26"/>
      <c r="C60" s="59">
        <v>4610</v>
      </c>
      <c r="D60" s="60" t="s">
        <v>33</v>
      </c>
      <c r="E60" s="112"/>
      <c r="F60" s="33">
        <f>F61</f>
        <v>2000</v>
      </c>
      <c r="G60" s="33">
        <f t="shared" si="13"/>
        <v>2000</v>
      </c>
      <c r="H60" s="39">
        <f t="shared" si="8"/>
        <v>4000</v>
      </c>
      <c r="I60" s="24"/>
      <c r="J60" s="24"/>
      <c r="K60" s="24"/>
      <c r="L60" s="24"/>
      <c r="M60" s="24"/>
    </row>
    <row r="61" spans="1:13" s="18" customFormat="1" ht="28.5" customHeight="1" x14ac:dyDescent="0.2">
      <c r="A61" s="17"/>
      <c r="B61" s="17"/>
      <c r="C61" s="115"/>
      <c r="D61" s="113" t="s">
        <v>7</v>
      </c>
      <c r="E61" s="112" t="s">
        <v>38</v>
      </c>
      <c r="F61" s="35">
        <v>2000</v>
      </c>
      <c r="G61" s="70">
        <v>2000</v>
      </c>
      <c r="H61" s="78">
        <f t="shared" si="8"/>
        <v>4000</v>
      </c>
      <c r="I61" s="24"/>
      <c r="J61" s="24"/>
      <c r="K61" s="24"/>
      <c r="L61" s="24"/>
      <c r="M61" s="24"/>
    </row>
    <row r="62" spans="1:13" s="68" customFormat="1" ht="30" customHeight="1" x14ac:dyDescent="0.2">
      <c r="A62" s="14">
        <v>900</v>
      </c>
      <c r="B62" s="12"/>
      <c r="C62" s="20"/>
      <c r="D62" s="15" t="s">
        <v>21</v>
      </c>
      <c r="E62" s="53"/>
      <c r="F62" s="31">
        <v>19006057.219999999</v>
      </c>
      <c r="G62" s="31">
        <f>G63+G68</f>
        <v>11608.08</v>
      </c>
      <c r="H62" s="41">
        <f t="shared" ref="H62:H67" si="18">SUM(F62:G62)</f>
        <v>19017665.299999997</v>
      </c>
      <c r="I62" s="54"/>
      <c r="J62" s="54"/>
      <c r="K62" s="54"/>
      <c r="L62" s="54"/>
      <c r="M62" s="54"/>
    </row>
    <row r="63" spans="1:13" s="68" customFormat="1" ht="18" customHeight="1" x14ac:dyDescent="0.2">
      <c r="A63" s="25"/>
      <c r="B63" s="27">
        <v>90003</v>
      </c>
      <c r="C63" s="75"/>
      <c r="D63" s="76" t="s">
        <v>58</v>
      </c>
      <c r="E63" s="62"/>
      <c r="F63" s="32">
        <v>1986932</v>
      </c>
      <c r="G63" s="32">
        <f>G64+G66</f>
        <v>0</v>
      </c>
      <c r="H63" s="38">
        <f t="shared" si="18"/>
        <v>1986932</v>
      </c>
      <c r="I63" s="54"/>
      <c r="J63" s="54"/>
      <c r="K63" s="54"/>
      <c r="L63" s="54"/>
      <c r="M63" s="54"/>
    </row>
    <row r="64" spans="1:13" s="68" customFormat="1" ht="16.5" customHeight="1" x14ac:dyDescent="0.2">
      <c r="A64" s="26"/>
      <c r="B64" s="26"/>
      <c r="C64" s="59">
        <v>4300</v>
      </c>
      <c r="D64" s="60" t="s">
        <v>2</v>
      </c>
      <c r="E64" s="112"/>
      <c r="F64" s="33">
        <f>F65</f>
        <v>1834910</v>
      </c>
      <c r="G64" s="33">
        <f>G65</f>
        <v>149022</v>
      </c>
      <c r="H64" s="39">
        <f t="shared" ref="H64:H65" si="19">SUM(F64:G64)</f>
        <v>1983932</v>
      </c>
      <c r="I64" s="54"/>
      <c r="J64" s="54"/>
      <c r="K64" s="54"/>
      <c r="L64" s="54"/>
      <c r="M64" s="54"/>
    </row>
    <row r="65" spans="1:13" s="68" customFormat="1" ht="28.5" customHeight="1" x14ac:dyDescent="0.2">
      <c r="A65" s="17"/>
      <c r="B65" s="17"/>
      <c r="C65" s="115"/>
      <c r="D65" s="113" t="s">
        <v>7</v>
      </c>
      <c r="E65" s="112" t="s">
        <v>26</v>
      </c>
      <c r="F65" s="51">
        <v>1834910</v>
      </c>
      <c r="G65" s="51">
        <v>149022</v>
      </c>
      <c r="H65" s="78">
        <f t="shared" si="19"/>
        <v>1983932</v>
      </c>
      <c r="I65" s="54"/>
      <c r="J65" s="54"/>
      <c r="K65" s="54"/>
      <c r="L65" s="54"/>
      <c r="M65" s="54"/>
    </row>
    <row r="66" spans="1:13" s="68" customFormat="1" ht="51.75" customHeight="1" x14ac:dyDescent="0.2">
      <c r="A66" s="26"/>
      <c r="B66" s="26"/>
      <c r="C66" s="59">
        <v>4920</v>
      </c>
      <c r="D66" s="60" t="s">
        <v>59</v>
      </c>
      <c r="E66" s="112"/>
      <c r="F66" s="33">
        <f>F67</f>
        <v>149022</v>
      </c>
      <c r="G66" s="33">
        <f>G67</f>
        <v>-149022</v>
      </c>
      <c r="H66" s="39">
        <f t="shared" si="18"/>
        <v>0</v>
      </c>
      <c r="I66" s="54"/>
      <c r="J66" s="54"/>
      <c r="K66" s="54"/>
      <c r="L66" s="54"/>
      <c r="M66" s="54"/>
    </row>
    <row r="67" spans="1:13" s="68" customFormat="1" ht="27.75" customHeight="1" x14ac:dyDescent="0.2">
      <c r="A67" s="17"/>
      <c r="B67" s="17"/>
      <c r="C67" s="115"/>
      <c r="D67" s="113" t="s">
        <v>7</v>
      </c>
      <c r="E67" s="112" t="s">
        <v>26</v>
      </c>
      <c r="F67" s="51">
        <v>149022</v>
      </c>
      <c r="G67" s="51">
        <v>-149022</v>
      </c>
      <c r="H67" s="78">
        <f t="shared" si="18"/>
        <v>0</v>
      </c>
      <c r="I67" s="54"/>
      <c r="J67" s="54"/>
      <c r="K67" s="54"/>
      <c r="L67" s="54"/>
      <c r="M67" s="54"/>
    </row>
    <row r="68" spans="1:13" s="68" customFormat="1" ht="30" customHeight="1" x14ac:dyDescent="0.2">
      <c r="A68" s="25"/>
      <c r="B68" s="27">
        <v>90025</v>
      </c>
      <c r="C68" s="19"/>
      <c r="D68" s="6" t="s">
        <v>32</v>
      </c>
      <c r="E68" s="62"/>
      <c r="F68" s="32">
        <f t="shared" ref="F68:G68" si="20">F69</f>
        <v>192572.75</v>
      </c>
      <c r="G68" s="32">
        <f t="shared" si="20"/>
        <v>11608.08</v>
      </c>
      <c r="H68" s="38">
        <f t="shared" ref="H68:H74" si="21">SUM(F68:G68)</f>
        <v>204180.83</v>
      </c>
      <c r="I68" s="54"/>
      <c r="J68" s="54"/>
      <c r="K68" s="54"/>
      <c r="L68" s="54"/>
      <c r="M68" s="54"/>
    </row>
    <row r="69" spans="1:13" s="68" customFormat="1" ht="56.25" x14ac:dyDescent="0.2">
      <c r="A69" s="25"/>
      <c r="B69" s="87"/>
      <c r="C69" s="5">
        <v>6220</v>
      </c>
      <c r="D69" s="7" t="s">
        <v>30</v>
      </c>
      <c r="E69" s="29"/>
      <c r="F69" s="33">
        <f>F70</f>
        <v>192572.75</v>
      </c>
      <c r="G69" s="33">
        <f>G70</f>
        <v>11608.08</v>
      </c>
      <c r="H69" s="39">
        <f t="shared" si="21"/>
        <v>204180.83</v>
      </c>
      <c r="I69" s="54"/>
      <c r="J69" s="54"/>
      <c r="K69" s="54"/>
      <c r="L69" s="54"/>
      <c r="M69" s="54"/>
    </row>
    <row r="70" spans="1:13" s="68" customFormat="1" ht="42" customHeight="1" x14ac:dyDescent="0.2">
      <c r="A70" s="69"/>
      <c r="B70" s="26"/>
      <c r="C70" s="5"/>
      <c r="D70" s="7"/>
      <c r="E70" s="29" t="s">
        <v>31</v>
      </c>
      <c r="F70" s="51">
        <v>192572.75</v>
      </c>
      <c r="G70" s="119">
        <v>11608.08</v>
      </c>
      <c r="H70" s="78">
        <f t="shared" si="21"/>
        <v>204180.83</v>
      </c>
      <c r="I70" s="54"/>
      <c r="J70" s="54"/>
      <c r="K70" s="54"/>
      <c r="L70" s="54"/>
      <c r="M70" s="54"/>
    </row>
    <row r="71" spans="1:13" s="18" customFormat="1" ht="29.25" customHeight="1" x14ac:dyDescent="0.2">
      <c r="A71" s="14">
        <v>921</v>
      </c>
      <c r="B71" s="12"/>
      <c r="C71" s="20"/>
      <c r="D71" s="15" t="s">
        <v>60</v>
      </c>
      <c r="E71" s="53"/>
      <c r="F71" s="31">
        <v>3646583</v>
      </c>
      <c r="G71" s="31">
        <f>G72</f>
        <v>35000</v>
      </c>
      <c r="H71" s="31">
        <f t="shared" si="21"/>
        <v>3681583</v>
      </c>
      <c r="I71" s="24"/>
      <c r="J71" s="24"/>
      <c r="K71" s="24"/>
      <c r="L71" s="24"/>
      <c r="M71" s="24"/>
    </row>
    <row r="72" spans="1:13" s="18" customFormat="1" ht="16.5" customHeight="1" x14ac:dyDescent="0.2">
      <c r="A72" s="25"/>
      <c r="B72" s="27">
        <v>92116</v>
      </c>
      <c r="C72" s="75"/>
      <c r="D72" s="76" t="s">
        <v>61</v>
      </c>
      <c r="E72" s="61"/>
      <c r="F72" s="32">
        <v>2155292</v>
      </c>
      <c r="G72" s="32">
        <f>G73</f>
        <v>35000</v>
      </c>
      <c r="H72" s="32">
        <f t="shared" si="21"/>
        <v>2190292</v>
      </c>
      <c r="I72" s="24"/>
      <c r="J72" s="24"/>
      <c r="K72" s="24"/>
      <c r="L72" s="24"/>
      <c r="M72" s="24"/>
    </row>
    <row r="73" spans="1:13" s="18" customFormat="1" ht="56.25" x14ac:dyDescent="0.2">
      <c r="A73" s="26"/>
      <c r="B73" s="26"/>
      <c r="C73" s="59">
        <v>6220</v>
      </c>
      <c r="D73" s="60" t="s">
        <v>30</v>
      </c>
      <c r="E73" s="112"/>
      <c r="F73" s="33">
        <v>0</v>
      </c>
      <c r="G73" s="33">
        <f>SUM(G74:G74)</f>
        <v>35000</v>
      </c>
      <c r="H73" s="33">
        <f t="shared" si="21"/>
        <v>35000</v>
      </c>
      <c r="I73" s="24"/>
      <c r="J73" s="24"/>
      <c r="K73" s="24"/>
      <c r="L73" s="24"/>
      <c r="M73" s="24"/>
    </row>
    <row r="74" spans="1:13" s="18" customFormat="1" ht="16.5" customHeight="1" x14ac:dyDescent="0.2">
      <c r="A74" s="106"/>
      <c r="B74" s="106"/>
      <c r="C74" s="115"/>
      <c r="D74" s="113" t="s">
        <v>7</v>
      </c>
      <c r="E74" s="112" t="s">
        <v>14</v>
      </c>
      <c r="F74" s="51">
        <v>0</v>
      </c>
      <c r="G74" s="51">
        <v>35000</v>
      </c>
      <c r="H74" s="51">
        <f t="shared" si="21"/>
        <v>35000</v>
      </c>
      <c r="I74" s="24"/>
      <c r="J74" s="24"/>
      <c r="K74" s="24"/>
      <c r="L74" s="24"/>
      <c r="M74" s="24"/>
    </row>
    <row r="75" spans="1:13" s="34" customFormat="1" ht="18" customHeight="1" x14ac:dyDescent="0.2">
      <c r="A75" s="46"/>
      <c r="B75" s="46"/>
      <c r="C75" s="47"/>
      <c r="D75" s="56" t="s">
        <v>11</v>
      </c>
      <c r="E75" s="50"/>
      <c r="F75" s="48">
        <v>61056447.5</v>
      </c>
      <c r="G75" s="48">
        <f>G7+G14+G30+G34+G38+G42+G62+G71</f>
        <v>618900.24999999988</v>
      </c>
      <c r="H75" s="48">
        <f t="shared" ref="H75" si="22">SUM(F75:G75)</f>
        <v>61675347.75</v>
      </c>
      <c r="I75" s="24"/>
      <c r="J75" s="24"/>
      <c r="K75" s="24"/>
      <c r="L75" s="24"/>
      <c r="M75" s="24"/>
    </row>
    <row r="76" spans="1:13" s="34" customFormat="1" ht="6.75" customHeight="1" x14ac:dyDescent="0.2">
      <c r="A76" s="63"/>
      <c r="B76" s="63"/>
      <c r="C76" s="64"/>
      <c r="D76" s="65"/>
      <c r="E76" s="66"/>
      <c r="F76" s="67"/>
      <c r="G76" s="84"/>
      <c r="H76" s="67"/>
      <c r="I76" s="24"/>
      <c r="J76" s="24"/>
      <c r="K76" s="24"/>
      <c r="L76" s="24"/>
      <c r="M76" s="24"/>
    </row>
    <row r="77" spans="1:13" s="34" customFormat="1" ht="18" customHeight="1" x14ac:dyDescent="0.2">
      <c r="A77" s="137" t="s">
        <v>63</v>
      </c>
      <c r="B77" s="137"/>
      <c r="C77" s="137"/>
      <c r="D77" s="137"/>
      <c r="E77" s="137"/>
      <c r="F77" s="67"/>
      <c r="G77" s="84"/>
      <c r="H77" s="67"/>
      <c r="I77" s="24"/>
      <c r="J77" s="24"/>
      <c r="K77" s="24"/>
      <c r="L77" s="24"/>
      <c r="M77" s="24"/>
    </row>
    <row r="78" spans="1:13" s="34" customFormat="1" ht="18" customHeight="1" x14ac:dyDescent="0.2">
      <c r="A78" s="14">
        <v>600</v>
      </c>
      <c r="B78" s="12"/>
      <c r="C78" s="20"/>
      <c r="D78" s="15" t="s">
        <v>24</v>
      </c>
      <c r="E78" s="121"/>
      <c r="F78" s="31">
        <f>F79</f>
        <v>17000</v>
      </c>
      <c r="G78" s="31">
        <f>G79</f>
        <v>16000</v>
      </c>
      <c r="H78" s="31">
        <f t="shared" ref="H78:H81" si="23">SUM(F78:G78)</f>
        <v>33000</v>
      </c>
      <c r="I78" s="24"/>
      <c r="J78" s="24"/>
      <c r="K78" s="24"/>
      <c r="L78" s="24"/>
      <c r="M78" s="24"/>
    </row>
    <row r="79" spans="1:13" s="34" customFormat="1" ht="18" customHeight="1" x14ac:dyDescent="0.2">
      <c r="A79" s="25"/>
      <c r="B79" s="25">
        <v>60014</v>
      </c>
      <c r="C79" s="59"/>
      <c r="D79" s="120" t="s">
        <v>62</v>
      </c>
      <c r="E79" s="122"/>
      <c r="F79" s="32">
        <f>F80</f>
        <v>17000</v>
      </c>
      <c r="G79" s="32">
        <f>G80</f>
        <v>16000</v>
      </c>
      <c r="H79" s="32">
        <f t="shared" si="23"/>
        <v>33000</v>
      </c>
      <c r="I79" s="24"/>
      <c r="J79" s="24"/>
      <c r="K79" s="24"/>
      <c r="L79" s="24"/>
      <c r="M79" s="24"/>
    </row>
    <row r="80" spans="1:13" s="34" customFormat="1" ht="18" customHeight="1" x14ac:dyDescent="0.2">
      <c r="A80" s="25"/>
      <c r="B80" s="25"/>
      <c r="C80" s="59">
        <v>4300</v>
      </c>
      <c r="D80" s="60" t="s">
        <v>2</v>
      </c>
      <c r="E80" s="112"/>
      <c r="F80" s="33">
        <f>F81</f>
        <v>17000</v>
      </c>
      <c r="G80" s="33">
        <f>SUM(G81:G81)</f>
        <v>16000</v>
      </c>
      <c r="H80" s="33">
        <f t="shared" si="23"/>
        <v>33000</v>
      </c>
      <c r="I80" s="24"/>
      <c r="J80" s="24"/>
      <c r="K80" s="24"/>
      <c r="L80" s="24"/>
      <c r="M80" s="24"/>
    </row>
    <row r="81" spans="1:13" s="34" customFormat="1" ht="27" customHeight="1" x14ac:dyDescent="0.2">
      <c r="A81" s="26"/>
      <c r="B81" s="26"/>
      <c r="C81" s="59"/>
      <c r="D81" s="113" t="s">
        <v>7</v>
      </c>
      <c r="E81" s="112" t="s">
        <v>26</v>
      </c>
      <c r="F81" s="51">
        <v>17000</v>
      </c>
      <c r="G81" s="51">
        <v>16000</v>
      </c>
      <c r="H81" s="51">
        <f t="shared" si="23"/>
        <v>33000</v>
      </c>
      <c r="I81" s="24"/>
      <c r="J81" s="24"/>
      <c r="K81" s="24"/>
      <c r="L81" s="24"/>
      <c r="M81" s="24"/>
    </row>
    <row r="82" spans="1:13" s="34" customFormat="1" ht="17.25" customHeight="1" x14ac:dyDescent="0.2">
      <c r="A82" s="46"/>
      <c r="B82" s="46"/>
      <c r="C82" s="47"/>
      <c r="D82" s="56" t="s">
        <v>11</v>
      </c>
      <c r="E82" s="50"/>
      <c r="F82" s="48">
        <v>87000</v>
      </c>
      <c r="G82" s="48">
        <f>G78</f>
        <v>16000</v>
      </c>
      <c r="H82" s="48">
        <f t="shared" ref="H82" si="24">SUM(F82:G82)</f>
        <v>103000</v>
      </c>
      <c r="I82" s="24"/>
      <c r="J82" s="24"/>
      <c r="K82" s="24"/>
      <c r="L82" s="24"/>
      <c r="M82" s="24"/>
    </row>
    <row r="83" spans="1:13" s="34" customFormat="1" ht="8.25" customHeight="1" x14ac:dyDescent="0.2">
      <c r="A83" s="63"/>
      <c r="B83" s="63"/>
      <c r="C83" s="64"/>
      <c r="D83" s="65"/>
      <c r="E83" s="66"/>
      <c r="F83" s="67"/>
      <c r="G83" s="84"/>
      <c r="H83" s="67"/>
      <c r="I83" s="24"/>
      <c r="J83" s="24"/>
      <c r="K83" s="24"/>
      <c r="L83" s="24"/>
      <c r="M83" s="24"/>
    </row>
    <row r="84" spans="1:13" s="34" customFormat="1" ht="48" customHeight="1" x14ac:dyDescent="0.2">
      <c r="A84" s="135" t="s">
        <v>64</v>
      </c>
      <c r="B84" s="135"/>
      <c r="C84" s="135"/>
      <c r="D84" s="135"/>
      <c r="E84" s="135"/>
      <c r="F84" s="23"/>
      <c r="G84" s="49"/>
      <c r="H84" s="52"/>
      <c r="I84"/>
      <c r="J84"/>
      <c r="K84"/>
      <c r="L84" s="24"/>
      <c r="M84" s="24"/>
    </row>
    <row r="85" spans="1:13" s="18" customFormat="1" ht="18" customHeight="1" x14ac:dyDescent="0.2">
      <c r="A85" s="14">
        <v>700</v>
      </c>
      <c r="B85" s="12"/>
      <c r="C85" s="20"/>
      <c r="D85" s="15" t="s">
        <v>65</v>
      </c>
      <c r="E85" s="123"/>
      <c r="F85" s="31">
        <f>F86</f>
        <v>3444124.17</v>
      </c>
      <c r="G85" s="31">
        <f>G86</f>
        <v>875808.09</v>
      </c>
      <c r="H85" s="41">
        <f t="shared" ref="H85" si="25">SUM(F85:G85)</f>
        <v>4319932.26</v>
      </c>
      <c r="I85"/>
      <c r="J85"/>
      <c r="K85"/>
      <c r="L85" s="24"/>
      <c r="M85" s="24"/>
    </row>
    <row r="86" spans="1:13" s="34" customFormat="1" ht="17.25" customHeight="1" x14ac:dyDescent="0.2">
      <c r="A86" s="25"/>
      <c r="B86" s="27">
        <v>70005</v>
      </c>
      <c r="C86" s="75"/>
      <c r="D86" s="76" t="s">
        <v>66</v>
      </c>
      <c r="E86" s="124"/>
      <c r="F86" s="32">
        <f>F87</f>
        <v>3444124.17</v>
      </c>
      <c r="G86" s="32">
        <f>G87</f>
        <v>875808.09</v>
      </c>
      <c r="H86" s="32">
        <f t="shared" ref="H86" si="26">SUM(F86:G86)</f>
        <v>4319932.26</v>
      </c>
      <c r="I86"/>
      <c r="J86"/>
      <c r="K86"/>
      <c r="L86" s="24"/>
      <c r="M86" s="24"/>
    </row>
    <row r="87" spans="1:13" s="18" customFormat="1" ht="56.25" x14ac:dyDescent="0.2">
      <c r="A87" s="125"/>
      <c r="B87" s="125"/>
      <c r="C87" s="126"/>
      <c r="D87" s="110" t="s">
        <v>71</v>
      </c>
      <c r="E87" s="111" t="s">
        <v>19</v>
      </c>
      <c r="F87" s="103">
        <v>3444124.17</v>
      </c>
      <c r="G87" s="103">
        <f>G89</f>
        <v>875808.09</v>
      </c>
      <c r="H87" s="103">
        <f t="shared" ref="H87" si="27">SUM(F87:G87)</f>
        <v>4319932.26</v>
      </c>
      <c r="I87"/>
      <c r="J87"/>
      <c r="K87"/>
      <c r="L87" s="24"/>
      <c r="M87" s="24"/>
    </row>
    <row r="88" spans="1:13" s="34" customFormat="1" ht="15.75" customHeight="1" x14ac:dyDescent="0.2">
      <c r="A88" s="25"/>
      <c r="B88" s="25"/>
      <c r="C88" s="59"/>
      <c r="D88" s="127" t="s">
        <v>7</v>
      </c>
      <c r="E88" s="122"/>
      <c r="F88" s="51"/>
      <c r="G88" s="70"/>
      <c r="H88" s="70"/>
      <c r="I88"/>
      <c r="J88"/>
      <c r="K88"/>
      <c r="L88" s="24"/>
      <c r="M88" s="24"/>
    </row>
    <row r="89" spans="1:13" s="102" customFormat="1" ht="55.5" customHeight="1" x14ac:dyDescent="0.2">
      <c r="A89" s="104"/>
      <c r="B89" s="104"/>
      <c r="C89" s="59">
        <v>6050</v>
      </c>
      <c r="D89" s="60" t="s">
        <v>67</v>
      </c>
      <c r="E89" s="74"/>
      <c r="F89" s="105">
        <v>0</v>
      </c>
      <c r="G89" s="128">
        <v>875808.09</v>
      </c>
      <c r="H89" s="105">
        <f t="shared" ref="H89" si="28">SUM(F89:G89)</f>
        <v>875808.09</v>
      </c>
      <c r="I89"/>
      <c r="J89"/>
      <c r="K89"/>
    </row>
    <row r="90" spans="1:13" s="18" customFormat="1" ht="18" customHeight="1" x14ac:dyDescent="0.2">
      <c r="A90" s="14">
        <v>750</v>
      </c>
      <c r="B90" s="12"/>
      <c r="C90" s="71"/>
      <c r="D90" s="15" t="s">
        <v>20</v>
      </c>
      <c r="E90" s="62"/>
      <c r="F90" s="31">
        <f>F91</f>
        <v>2961623.2</v>
      </c>
      <c r="G90" s="31">
        <f>G91</f>
        <v>21525</v>
      </c>
      <c r="H90" s="41">
        <f t="shared" ref="H90" si="29">SUM(F90:G90)</f>
        <v>2983148.2</v>
      </c>
      <c r="I90" s="24"/>
      <c r="J90" s="24"/>
      <c r="K90" s="24"/>
      <c r="L90" s="24"/>
      <c r="M90" s="24"/>
    </row>
    <row r="91" spans="1:13" s="34" customFormat="1" ht="18" customHeight="1" x14ac:dyDescent="0.2">
      <c r="A91" s="25"/>
      <c r="B91" s="27">
        <v>75095</v>
      </c>
      <c r="C91" s="19"/>
      <c r="D91" s="90" t="s">
        <v>16</v>
      </c>
      <c r="E91" s="62"/>
      <c r="F91" s="32">
        <v>2961623.2</v>
      </c>
      <c r="G91" s="32">
        <f>G92</f>
        <v>21525</v>
      </c>
      <c r="H91" s="32">
        <f t="shared" ref="H91:H92" si="30">SUM(F91:G91)</f>
        <v>2983148.2</v>
      </c>
      <c r="I91" s="24"/>
      <c r="J91" s="24"/>
      <c r="K91" s="24"/>
      <c r="L91" s="24"/>
      <c r="M91" s="24"/>
    </row>
    <row r="92" spans="1:13" s="18" customFormat="1" ht="28.5" customHeight="1" x14ac:dyDescent="0.2">
      <c r="A92" s="87"/>
      <c r="B92" s="87"/>
      <c r="C92" s="101"/>
      <c r="D92" s="129" t="s">
        <v>70</v>
      </c>
      <c r="E92" s="112" t="s">
        <v>48</v>
      </c>
      <c r="F92" s="103">
        <v>2793015.48</v>
      </c>
      <c r="G92" s="103">
        <f>SUM(G94:G94)</f>
        <v>21525</v>
      </c>
      <c r="H92" s="103">
        <f t="shared" si="30"/>
        <v>2814540.48</v>
      </c>
      <c r="I92" s="24"/>
      <c r="J92" s="24"/>
      <c r="K92" s="24"/>
      <c r="L92" s="24"/>
      <c r="M92" s="24"/>
    </row>
    <row r="93" spans="1:13" s="34" customFormat="1" ht="15.75" customHeight="1" x14ac:dyDescent="0.2">
      <c r="A93" s="25"/>
      <c r="B93" s="25"/>
      <c r="C93" s="5"/>
      <c r="D93" s="55" t="s">
        <v>23</v>
      </c>
      <c r="E93" s="45"/>
      <c r="F93" s="51"/>
      <c r="G93" s="70"/>
      <c r="H93" s="70"/>
      <c r="I93" s="24"/>
      <c r="J93" s="24"/>
      <c r="K93" s="24"/>
      <c r="L93" s="24"/>
      <c r="M93" s="24"/>
    </row>
    <row r="94" spans="1:13" s="102" customFormat="1" ht="16.5" customHeight="1" x14ac:dyDescent="0.2">
      <c r="A94" s="25"/>
      <c r="B94" s="25"/>
      <c r="C94" s="5">
        <v>4300</v>
      </c>
      <c r="D94" s="7" t="s">
        <v>2</v>
      </c>
      <c r="E94" s="29"/>
      <c r="F94" s="33">
        <v>9277.14</v>
      </c>
      <c r="G94" s="128">
        <v>21525</v>
      </c>
      <c r="H94" s="33">
        <f t="shared" ref="H94" si="31">SUM(F94:G94)</f>
        <v>30802.14</v>
      </c>
      <c r="I94" s="24"/>
      <c r="J94" s="24"/>
      <c r="K94" s="24"/>
    </row>
    <row r="95" spans="1:13" s="18" customFormat="1" ht="28.5" customHeight="1" x14ac:dyDescent="0.2">
      <c r="A95" s="14">
        <v>900</v>
      </c>
      <c r="B95" s="12"/>
      <c r="C95" s="20"/>
      <c r="D95" s="15" t="s">
        <v>21</v>
      </c>
      <c r="E95" s="62"/>
      <c r="F95" s="31">
        <v>6147337.1699999999</v>
      </c>
      <c r="G95" s="31">
        <f>G96</f>
        <v>150000</v>
      </c>
      <c r="H95" s="41">
        <f t="shared" ref="H95" si="32">SUM(F95:G95)</f>
        <v>6297337.1699999999</v>
      </c>
      <c r="I95" s="24"/>
      <c r="J95" s="24"/>
      <c r="K95" s="24"/>
      <c r="L95" s="24"/>
      <c r="M95" s="24"/>
    </row>
    <row r="96" spans="1:13" s="34" customFormat="1" ht="28.5" customHeight="1" x14ac:dyDescent="0.2">
      <c r="A96" s="25"/>
      <c r="B96" s="27">
        <v>90005</v>
      </c>
      <c r="C96" s="19"/>
      <c r="D96" s="6" t="s">
        <v>22</v>
      </c>
      <c r="E96" s="62"/>
      <c r="F96" s="32">
        <v>2556897.37</v>
      </c>
      <c r="G96" s="32">
        <f>G97</f>
        <v>150000</v>
      </c>
      <c r="H96" s="32">
        <f t="shared" ref="H96:H97" si="33">SUM(F96:G96)</f>
        <v>2706897.37</v>
      </c>
      <c r="I96" s="24"/>
      <c r="J96" s="24"/>
      <c r="K96" s="24"/>
      <c r="L96" s="24"/>
      <c r="M96" s="24"/>
    </row>
    <row r="97" spans="1:13" s="18" customFormat="1" ht="40.5" customHeight="1" x14ac:dyDescent="0.2">
      <c r="A97" s="87"/>
      <c r="B97" s="87"/>
      <c r="C97" s="101"/>
      <c r="D97" s="129" t="s">
        <v>68</v>
      </c>
      <c r="E97" s="29" t="s">
        <v>19</v>
      </c>
      <c r="F97" s="103">
        <v>2155754.52</v>
      </c>
      <c r="G97" s="103">
        <f>SUM(G99:G99)</f>
        <v>150000</v>
      </c>
      <c r="H97" s="103">
        <f t="shared" si="33"/>
        <v>2305754.52</v>
      </c>
      <c r="I97" s="24"/>
      <c r="J97" s="24"/>
      <c r="K97" s="24"/>
      <c r="L97" s="24"/>
      <c r="M97" s="24"/>
    </row>
    <row r="98" spans="1:13" s="34" customFormat="1" ht="15.75" customHeight="1" x14ac:dyDescent="0.2">
      <c r="A98" s="25"/>
      <c r="B98" s="25"/>
      <c r="C98" s="5"/>
      <c r="D98" s="55" t="s">
        <v>23</v>
      </c>
      <c r="E98" s="45"/>
      <c r="F98" s="51"/>
      <c r="G98" s="70"/>
      <c r="H98" s="70"/>
      <c r="I98" s="24"/>
      <c r="J98" s="24"/>
      <c r="K98" s="24"/>
      <c r="L98" s="24"/>
      <c r="M98" s="24"/>
    </row>
    <row r="99" spans="1:13" s="102" customFormat="1" ht="18" customHeight="1" x14ac:dyDescent="0.2">
      <c r="A99" s="25"/>
      <c r="B99" s="25"/>
      <c r="C99" s="59">
        <v>6050</v>
      </c>
      <c r="D99" s="117" t="s">
        <v>18</v>
      </c>
      <c r="E99" s="29"/>
      <c r="F99" s="33">
        <v>278377.33</v>
      </c>
      <c r="G99" s="33">
        <v>150000</v>
      </c>
      <c r="H99" s="33">
        <f t="shared" ref="H99" si="34">SUM(F99:G99)</f>
        <v>428377.33</v>
      </c>
      <c r="I99" s="24"/>
      <c r="J99" s="24"/>
      <c r="K99" s="24"/>
    </row>
    <row r="100" spans="1:13" s="22" customFormat="1" ht="18" customHeight="1" x14ac:dyDescent="0.2">
      <c r="A100" s="46"/>
      <c r="B100" s="46"/>
      <c r="C100" s="47"/>
      <c r="D100" s="56" t="s">
        <v>11</v>
      </c>
      <c r="E100" s="50"/>
      <c r="F100" s="48">
        <v>26727832.449999999</v>
      </c>
      <c r="G100" s="48">
        <f>G85+G90+G95</f>
        <v>1047333.09</v>
      </c>
      <c r="H100" s="48">
        <f>SUM(F100:G100)</f>
        <v>27775165.539999999</v>
      </c>
      <c r="I100"/>
      <c r="J100"/>
      <c r="K100"/>
      <c r="L100"/>
      <c r="M100"/>
    </row>
    <row r="101" spans="1:13" s="86" customFormat="1" ht="17.25" customHeight="1" x14ac:dyDescent="0.2">
      <c r="A101" s="63"/>
      <c r="B101" s="63"/>
      <c r="C101" s="64"/>
      <c r="D101" s="65"/>
      <c r="E101" s="66"/>
      <c r="F101" s="67"/>
      <c r="G101" s="84"/>
      <c r="H101" s="67"/>
      <c r="I101" s="54"/>
      <c r="J101" s="54"/>
      <c r="K101" s="54"/>
      <c r="L101" s="54"/>
      <c r="M101" s="54"/>
    </row>
    <row r="102" spans="1:13" ht="18.75" customHeight="1" x14ac:dyDescent="0.2">
      <c r="A102" s="132" t="s">
        <v>12</v>
      </c>
      <c r="B102" s="133"/>
      <c r="C102" s="133"/>
      <c r="D102" s="133"/>
      <c r="E102" s="134"/>
      <c r="F102" s="100">
        <v>88308923.950000003</v>
      </c>
      <c r="G102" s="100">
        <f>G75+G82+G100</f>
        <v>1682233.3399999999</v>
      </c>
      <c r="H102" s="100">
        <f>SUM(F102:G102)</f>
        <v>89991157.290000007</v>
      </c>
    </row>
    <row r="103" spans="1:13" ht="27" customHeight="1" x14ac:dyDescent="0.2">
      <c r="A103" s="79"/>
      <c r="B103" s="79"/>
      <c r="C103" s="79"/>
      <c r="D103" s="80"/>
      <c r="E103" s="81"/>
      <c r="F103" s="82"/>
      <c r="G103" s="49"/>
      <c r="H103" s="52"/>
    </row>
    <row r="104" spans="1:13" ht="44.25" customHeight="1" x14ac:dyDescent="0.2">
      <c r="A104" s="130" t="s">
        <v>72</v>
      </c>
      <c r="B104" s="130"/>
      <c r="C104" s="130"/>
      <c r="D104" s="130"/>
      <c r="E104" s="130"/>
      <c r="F104" s="130"/>
      <c r="G104" s="130"/>
      <c r="H104" s="130"/>
    </row>
    <row r="105" spans="1:13" ht="27.75" customHeight="1" x14ac:dyDescent="0.2">
      <c r="A105" s="14">
        <v>900</v>
      </c>
      <c r="B105" s="12"/>
      <c r="C105" s="20"/>
      <c r="D105" s="15" t="s">
        <v>28</v>
      </c>
      <c r="E105" s="53"/>
      <c r="F105" s="31">
        <v>1569151.53</v>
      </c>
      <c r="G105" s="31">
        <f>G106</f>
        <v>150000</v>
      </c>
      <c r="H105" s="31">
        <f t="shared" ref="H105" si="35">SUM(F105:G105)</f>
        <v>1719151.53</v>
      </c>
    </row>
    <row r="106" spans="1:13" s="68" customFormat="1" ht="27.75" customHeight="1" x14ac:dyDescent="0.2">
      <c r="A106" s="25"/>
      <c r="B106" s="27">
        <v>90005</v>
      </c>
      <c r="C106" s="19"/>
      <c r="D106" s="6" t="s">
        <v>22</v>
      </c>
      <c r="E106" s="62"/>
      <c r="F106" s="38">
        <v>770933.09</v>
      </c>
      <c r="G106" s="32">
        <f>G107</f>
        <v>150000</v>
      </c>
      <c r="H106" s="38">
        <f t="shared" ref="H106:H109" si="36">SUM(F106:G106)</f>
        <v>920933.09</v>
      </c>
      <c r="I106" s="54"/>
      <c r="J106" s="54"/>
      <c r="K106" s="54"/>
      <c r="L106" s="54"/>
      <c r="M106" s="54"/>
    </row>
    <row r="107" spans="1:13" s="68" customFormat="1" ht="18" customHeight="1" x14ac:dyDescent="0.2">
      <c r="A107" s="25"/>
      <c r="B107" s="25"/>
      <c r="C107" s="59">
        <v>6050</v>
      </c>
      <c r="D107" s="117" t="s">
        <v>18</v>
      </c>
      <c r="E107" s="29"/>
      <c r="F107" s="33">
        <v>278377.33</v>
      </c>
      <c r="G107" s="33">
        <v>150000</v>
      </c>
      <c r="H107" s="39">
        <f t="shared" si="36"/>
        <v>428377.33</v>
      </c>
      <c r="I107" s="54"/>
      <c r="J107" s="54"/>
      <c r="K107" s="54"/>
      <c r="L107" s="54"/>
      <c r="M107" s="54"/>
    </row>
    <row r="108" spans="1:13" s="68" customFormat="1" ht="15" customHeight="1" x14ac:dyDescent="0.2">
      <c r="A108" s="25"/>
      <c r="B108" s="25"/>
      <c r="C108" s="5"/>
      <c r="D108" s="55" t="s">
        <v>23</v>
      </c>
      <c r="E108" s="29"/>
      <c r="F108" s="39"/>
      <c r="G108" s="33"/>
      <c r="H108" s="39"/>
      <c r="I108" s="54"/>
      <c r="J108" s="54"/>
      <c r="K108" s="54"/>
      <c r="L108" s="54"/>
      <c r="M108" s="54"/>
    </row>
    <row r="109" spans="1:13" s="68" customFormat="1" ht="40.5" customHeight="1" x14ac:dyDescent="0.2">
      <c r="A109" s="17"/>
      <c r="B109" s="17"/>
      <c r="C109" s="30"/>
      <c r="D109" s="116" t="s">
        <v>69</v>
      </c>
      <c r="E109" s="58" t="s">
        <v>19</v>
      </c>
      <c r="F109" s="70">
        <v>278377.33</v>
      </c>
      <c r="G109" s="70">
        <v>150000</v>
      </c>
      <c r="H109" s="40">
        <f t="shared" si="36"/>
        <v>428377.33</v>
      </c>
      <c r="I109" s="54"/>
      <c r="J109" s="54"/>
      <c r="K109" s="54"/>
      <c r="L109" s="54"/>
      <c r="M109" s="54"/>
    </row>
  </sheetData>
  <mergeCells count="6">
    <mergeCell ref="A104:H104"/>
    <mergeCell ref="A4:E4"/>
    <mergeCell ref="A102:E102"/>
    <mergeCell ref="A84:E84"/>
    <mergeCell ref="A6:E6"/>
    <mergeCell ref="A77:E77"/>
  </mergeCells>
  <phoneticPr fontId="2" type="noConversion"/>
  <printOptions horizontalCentered="1" gridLines="1"/>
  <pageMargins left="0.51" right="0.23622047244094491" top="0.91" bottom="0.78740157480314965" header="0.51181102362204722" footer="0.51181102362204722"/>
  <pageSetup paperSize="9" scale="73" orientation="portrait" r:id="rId1"/>
  <headerFooter alignWithMargins="0">
    <oddHeader xml:space="preserve">&amp;C&amp;"Bookman Old Style,Pogrubiona kursywa"&amp;12ZMIANY W PLANIE FINANSOWYM 
WYDATKÓW BUDŻETOWYCH URZĘDU MIEJSKIEGO NA ROK 2021&amp;R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UW</vt:lpstr>
      <vt:lpstr>UW!Obszar_wydruku</vt:lpstr>
      <vt:lpstr>UW!Tytuły_wydruku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2021-03-30T08:08:31Z</cp:lastPrinted>
  <dcterms:created xsi:type="dcterms:W3CDTF">2000-01-03T19:49:14Z</dcterms:created>
  <dcterms:modified xsi:type="dcterms:W3CDTF">2021-03-30T08:33:12Z</dcterms:modified>
</cp:coreProperties>
</file>