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1_6IV2021 zm budzetu 2021\"/>
    </mc:Choice>
  </mc:AlternateContent>
  <xr:revisionPtr revIDLastSave="0" documentId="13_ncr:1_{CFD5D2DF-E6A6-440C-90F9-6809728054A4}" xr6:coauthVersionLast="46" xr6:coauthVersionMax="46" xr10:uidLastSave="{00000000-0000-0000-0000-000000000000}"/>
  <bookViews>
    <workbookView xWindow="90" yWindow="45" windowWidth="28575" windowHeight="1533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WYDATKI!$A$1:$T$193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I98" i="1" l="1"/>
  <c r="H124" i="1"/>
  <c r="H127" i="1" s="1"/>
  <c r="H126" i="1"/>
  <c r="G126" i="1" s="1"/>
  <c r="F126" i="1" s="1"/>
  <c r="J127" i="1"/>
  <c r="J176" i="1"/>
  <c r="H176" i="1" s="1"/>
  <c r="G176" i="1" s="1"/>
  <c r="F176" i="1" s="1"/>
  <c r="G124" i="1" l="1"/>
  <c r="J160" i="1"/>
  <c r="J156" i="1" s="1"/>
  <c r="J133" i="1"/>
  <c r="J134" i="1" s="1"/>
  <c r="I133" i="1"/>
  <c r="I134" i="1" s="1"/>
  <c r="L133" i="1"/>
  <c r="J122" i="1"/>
  <c r="I94" i="1"/>
  <c r="I93" i="1"/>
  <c r="I83" i="1"/>
  <c r="J72" i="1"/>
  <c r="Q69" i="1"/>
  <c r="P66" i="1"/>
  <c r="P69" i="1" s="1"/>
  <c r="J36" i="1"/>
  <c r="H36" i="1" s="1"/>
  <c r="G36" i="1" s="1"/>
  <c r="F36" i="1" s="1"/>
  <c r="J35" i="1"/>
  <c r="H35" i="1" s="1"/>
  <c r="G35" i="1" s="1"/>
  <c r="F35" i="1" s="1"/>
  <c r="T33" i="1"/>
  <c r="P30" i="1"/>
  <c r="P33" i="1" s="1"/>
  <c r="J16" i="1"/>
  <c r="J12" i="1" s="1"/>
  <c r="J15" i="1"/>
  <c r="J11" i="1" s="1"/>
  <c r="R10" i="1"/>
  <c r="G127" i="1" l="1"/>
  <c r="F124" i="1"/>
  <c r="F127" i="1" s="1"/>
  <c r="J13" i="1"/>
  <c r="J17" i="1"/>
  <c r="L118" i="1" l="1"/>
  <c r="L192" i="1" s="1"/>
  <c r="J118" i="1"/>
  <c r="I118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H85" i="1" l="1"/>
  <c r="I68" i="1" l="1"/>
  <c r="I192" i="1" s="1"/>
  <c r="I67" i="1"/>
  <c r="I191" i="1" s="1"/>
  <c r="J68" i="1"/>
  <c r="I95" i="1" l="1"/>
  <c r="L95" i="1"/>
  <c r="H180" i="1" l="1"/>
  <c r="G180" i="1" s="1"/>
  <c r="F180" i="1" s="1"/>
  <c r="H178" i="1"/>
  <c r="G178" i="1" s="1"/>
  <c r="F178" i="1" s="1"/>
  <c r="H164" i="1"/>
  <c r="G164" i="1" s="1"/>
  <c r="F164" i="1" s="1"/>
  <c r="H162" i="1"/>
  <c r="G162" i="1" s="1"/>
  <c r="F162" i="1" s="1"/>
  <c r="J181" i="1"/>
  <c r="J165" i="1"/>
  <c r="H122" i="1"/>
  <c r="P14" i="1"/>
  <c r="P81" i="1"/>
  <c r="H92" i="1"/>
  <c r="I103" i="1"/>
  <c r="H101" i="1"/>
  <c r="H100" i="1"/>
  <c r="G100" i="1" s="1"/>
  <c r="F100" i="1" s="1"/>
  <c r="H96" i="1"/>
  <c r="G96" i="1" s="1"/>
  <c r="J54" i="1"/>
  <c r="H54" i="1" s="1"/>
  <c r="G54" i="1" s="1"/>
  <c r="J185" i="1"/>
  <c r="H184" i="1"/>
  <c r="G184" i="1" s="1"/>
  <c r="F184" i="1" s="1"/>
  <c r="H182" i="1"/>
  <c r="G182" i="1" s="1"/>
  <c r="J169" i="1"/>
  <c r="H168" i="1"/>
  <c r="G168" i="1" s="1"/>
  <c r="F168" i="1" s="1"/>
  <c r="H166" i="1"/>
  <c r="G166" i="1" s="1"/>
  <c r="F166" i="1" s="1"/>
  <c r="H34" i="1"/>
  <c r="J55" i="1"/>
  <c r="J21" i="1"/>
  <c r="H18" i="1"/>
  <c r="H20" i="1"/>
  <c r="G20" i="1" s="1"/>
  <c r="F20" i="1" s="1"/>
  <c r="H58" i="1"/>
  <c r="G58" i="1" s="1"/>
  <c r="F58" i="1" s="1"/>
  <c r="I99" i="1"/>
  <c r="H98" i="1"/>
  <c r="G85" i="1"/>
  <c r="F85" i="1" s="1"/>
  <c r="J45" i="1"/>
  <c r="H42" i="1"/>
  <c r="H43" i="1"/>
  <c r="G43" i="1" s="1"/>
  <c r="F43" i="1" s="1"/>
  <c r="J150" i="1"/>
  <c r="H149" i="1"/>
  <c r="H147" i="1"/>
  <c r="G147" i="1" s="1"/>
  <c r="F147" i="1" s="1"/>
  <c r="J146" i="1"/>
  <c r="H145" i="1"/>
  <c r="G145" i="1" s="1"/>
  <c r="F145" i="1" s="1"/>
  <c r="H143" i="1"/>
  <c r="G143" i="1" s="1"/>
  <c r="F143" i="1" s="1"/>
  <c r="I142" i="1"/>
  <c r="H141" i="1"/>
  <c r="G141" i="1" s="1"/>
  <c r="F141" i="1" s="1"/>
  <c r="H139" i="1"/>
  <c r="G139" i="1" s="1"/>
  <c r="F139" i="1" s="1"/>
  <c r="L138" i="1"/>
  <c r="G137" i="1"/>
  <c r="F137" i="1" s="1"/>
  <c r="G135" i="1"/>
  <c r="F135" i="1" s="1"/>
  <c r="I107" i="1"/>
  <c r="H106" i="1"/>
  <c r="G106" i="1" s="1"/>
  <c r="F106" i="1" s="1"/>
  <c r="H104" i="1"/>
  <c r="I88" i="1"/>
  <c r="H87" i="1"/>
  <c r="G87" i="1" s="1"/>
  <c r="F87" i="1" s="1"/>
  <c r="J77" i="1"/>
  <c r="H76" i="1"/>
  <c r="G76" i="1" s="1"/>
  <c r="F76" i="1" s="1"/>
  <c r="H74" i="1"/>
  <c r="G74" i="1" s="1"/>
  <c r="F74" i="1" s="1"/>
  <c r="J61" i="1"/>
  <c r="H59" i="1"/>
  <c r="G59" i="1" s="1"/>
  <c r="F59" i="1" s="1"/>
  <c r="J41" i="1"/>
  <c r="H40" i="1"/>
  <c r="G40" i="1" s="1"/>
  <c r="F40" i="1" s="1"/>
  <c r="H38" i="1"/>
  <c r="G38" i="1" s="1"/>
  <c r="F38" i="1" s="1"/>
  <c r="J25" i="1"/>
  <c r="H23" i="1"/>
  <c r="G23" i="1" s="1"/>
  <c r="F23" i="1" s="1"/>
  <c r="H22" i="1"/>
  <c r="G22" i="1" s="1"/>
  <c r="F22" i="1" s="1"/>
  <c r="H94" i="1"/>
  <c r="H55" i="1" l="1"/>
  <c r="G55" i="1" s="1"/>
  <c r="F55" i="1" s="1"/>
  <c r="J51" i="1"/>
  <c r="J31" i="1"/>
  <c r="J32" i="1"/>
  <c r="L177" i="1"/>
  <c r="L161" i="1"/>
  <c r="G122" i="1"/>
  <c r="F122" i="1" s="1"/>
  <c r="H88" i="1"/>
  <c r="H16" i="1"/>
  <c r="G16" i="1" s="1"/>
  <c r="L123" i="1"/>
  <c r="I177" i="1"/>
  <c r="H45" i="1"/>
  <c r="G42" i="1"/>
  <c r="F42" i="1" s="1"/>
  <c r="F45" i="1" s="1"/>
  <c r="H160" i="1"/>
  <c r="G160" i="1" s="1"/>
  <c r="F160" i="1" s="1"/>
  <c r="P70" i="1"/>
  <c r="P73" i="1" s="1"/>
  <c r="G146" i="1"/>
  <c r="F142" i="1"/>
  <c r="H142" i="1"/>
  <c r="G41" i="1"/>
  <c r="F146" i="1"/>
  <c r="G98" i="1"/>
  <c r="F98" i="1" s="1"/>
  <c r="H99" i="1"/>
  <c r="G18" i="1"/>
  <c r="F18" i="1" s="1"/>
  <c r="F21" i="1" s="1"/>
  <c r="H21" i="1"/>
  <c r="H146" i="1"/>
  <c r="G149" i="1"/>
  <c r="F149" i="1" s="1"/>
  <c r="H150" i="1"/>
  <c r="H103" i="1"/>
  <c r="G101" i="1"/>
  <c r="Q73" i="1"/>
  <c r="F138" i="1"/>
  <c r="F41" i="1"/>
  <c r="F88" i="1"/>
  <c r="G61" i="1"/>
  <c r="G104" i="1"/>
  <c r="H107" i="1"/>
  <c r="F181" i="1"/>
  <c r="G138" i="1"/>
  <c r="H174" i="1"/>
  <c r="G174" i="1" s="1"/>
  <c r="H11" i="1"/>
  <c r="G11" i="1" s="1"/>
  <c r="H12" i="1"/>
  <c r="G12" i="1" s="1"/>
  <c r="H185" i="1"/>
  <c r="G88" i="1"/>
  <c r="G77" i="1"/>
  <c r="H77" i="1"/>
  <c r="H70" i="1"/>
  <c r="G70" i="1" s="1"/>
  <c r="K84" i="1"/>
  <c r="P10" i="1"/>
  <c r="H72" i="1"/>
  <c r="G72" i="1" s="1"/>
  <c r="F72" i="1" s="1"/>
  <c r="J123" i="1"/>
  <c r="H15" i="1"/>
  <c r="G15" i="1" s="1"/>
  <c r="F25" i="1"/>
  <c r="G185" i="1"/>
  <c r="H41" i="1"/>
  <c r="J73" i="1"/>
  <c r="I73" i="1"/>
  <c r="H14" i="1"/>
  <c r="G14" i="1" s="1"/>
  <c r="H61" i="1"/>
  <c r="F182" i="1"/>
  <c r="F185" i="1" s="1"/>
  <c r="H131" i="1"/>
  <c r="G131" i="1" s="1"/>
  <c r="F131" i="1" s="1"/>
  <c r="H81" i="1"/>
  <c r="G81" i="1" s="1"/>
  <c r="F81" i="1" s="1"/>
  <c r="I84" i="1"/>
  <c r="H25" i="1"/>
  <c r="G25" i="1"/>
  <c r="H10" i="1"/>
  <c r="G10" i="1" s="1"/>
  <c r="G181" i="1"/>
  <c r="J177" i="1"/>
  <c r="G169" i="1"/>
  <c r="H169" i="1"/>
  <c r="H120" i="1"/>
  <c r="H123" i="1" s="1"/>
  <c r="H50" i="1"/>
  <c r="J161" i="1"/>
  <c r="P84" i="1"/>
  <c r="Q84" i="1"/>
  <c r="J37" i="1"/>
  <c r="F96" i="1"/>
  <c r="J57" i="1"/>
  <c r="G34" i="1"/>
  <c r="H37" i="1"/>
  <c r="I161" i="1"/>
  <c r="H158" i="1"/>
  <c r="H51" i="1"/>
  <c r="K119" i="1"/>
  <c r="F61" i="1"/>
  <c r="L84" i="1"/>
  <c r="G92" i="1"/>
  <c r="H93" i="1"/>
  <c r="G93" i="1" s="1"/>
  <c r="R13" i="1"/>
  <c r="R17" i="1"/>
  <c r="J95" i="1"/>
  <c r="J84" i="1"/>
  <c r="H83" i="1"/>
  <c r="G83" i="1" s="1"/>
  <c r="F83" i="1" s="1"/>
  <c r="H133" i="1"/>
  <c r="G133" i="1" s="1"/>
  <c r="K73" i="1"/>
  <c r="L73" i="1"/>
  <c r="O193" i="1"/>
  <c r="G94" i="1"/>
  <c r="F77" i="1"/>
  <c r="F54" i="1"/>
  <c r="F169" i="1"/>
  <c r="L134" i="1"/>
  <c r="H165" i="1"/>
  <c r="H181" i="1"/>
  <c r="H57" i="1" l="1"/>
  <c r="H32" i="1"/>
  <c r="G32" i="1" s="1"/>
  <c r="F32" i="1" s="1"/>
  <c r="J192" i="1"/>
  <c r="H31" i="1"/>
  <c r="G31" i="1" s="1"/>
  <c r="F31" i="1" s="1"/>
  <c r="J191" i="1"/>
  <c r="G57" i="1"/>
  <c r="F57" i="1"/>
  <c r="F92" i="1"/>
  <c r="G50" i="1"/>
  <c r="F50" i="1" s="1"/>
  <c r="F93" i="1"/>
  <c r="F15" i="1"/>
  <c r="F16" i="1"/>
  <c r="F11" i="1"/>
  <c r="F70" i="1"/>
  <c r="F73" i="1" s="1"/>
  <c r="G17" i="1"/>
  <c r="G21" i="1"/>
  <c r="G45" i="1"/>
  <c r="F94" i="1"/>
  <c r="G51" i="1"/>
  <c r="H156" i="1"/>
  <c r="G156" i="1" s="1"/>
  <c r="F156" i="1" s="1"/>
  <c r="L53" i="1"/>
  <c r="N193" i="1"/>
  <c r="G150" i="1"/>
  <c r="P17" i="1"/>
  <c r="G99" i="1"/>
  <c r="F99" i="1"/>
  <c r="Q17" i="1"/>
  <c r="G142" i="1"/>
  <c r="F150" i="1"/>
  <c r="G103" i="1"/>
  <c r="F101" i="1"/>
  <c r="F103" i="1" s="1"/>
  <c r="L119" i="1"/>
  <c r="F10" i="1"/>
  <c r="H177" i="1"/>
  <c r="J157" i="1"/>
  <c r="K33" i="1"/>
  <c r="F104" i="1"/>
  <c r="F107" i="1" s="1"/>
  <c r="G107" i="1"/>
  <c r="L69" i="1"/>
  <c r="H17" i="1"/>
  <c r="G120" i="1"/>
  <c r="G123" i="1" s="1"/>
  <c r="H53" i="1"/>
  <c r="G73" i="1"/>
  <c r="H73" i="1"/>
  <c r="H30" i="1"/>
  <c r="G30" i="1" s="1"/>
  <c r="H118" i="1"/>
  <c r="G118" i="1" s="1"/>
  <c r="H68" i="1"/>
  <c r="G68" i="1" s="1"/>
  <c r="F68" i="1" s="1"/>
  <c r="K69" i="1"/>
  <c r="I33" i="1"/>
  <c r="H134" i="1"/>
  <c r="I69" i="1"/>
  <c r="H66" i="1"/>
  <c r="G66" i="1" s="1"/>
  <c r="F14" i="1"/>
  <c r="H154" i="1"/>
  <c r="F174" i="1"/>
  <c r="F177" i="1" s="1"/>
  <c r="G177" i="1"/>
  <c r="I157" i="1"/>
  <c r="J53" i="1"/>
  <c r="L157" i="1"/>
  <c r="G158" i="1"/>
  <c r="H161" i="1"/>
  <c r="F84" i="1"/>
  <c r="H95" i="1"/>
  <c r="G37" i="1"/>
  <c r="F34" i="1"/>
  <c r="F37" i="1" s="1"/>
  <c r="G84" i="1"/>
  <c r="L33" i="1"/>
  <c r="J69" i="1"/>
  <c r="H84" i="1"/>
  <c r="J33" i="1"/>
  <c r="I119" i="1"/>
  <c r="H13" i="1"/>
  <c r="G95" i="1"/>
  <c r="H67" i="1"/>
  <c r="J119" i="1"/>
  <c r="H116" i="1"/>
  <c r="F165" i="1"/>
  <c r="G165" i="1"/>
  <c r="G13" i="1"/>
  <c r="G134" i="1"/>
  <c r="F133" i="1"/>
  <c r="F134" i="1" s="1"/>
  <c r="G53" i="1" l="1"/>
  <c r="F95" i="1"/>
  <c r="F118" i="1"/>
  <c r="F17" i="1"/>
  <c r="P13" i="1"/>
  <c r="H157" i="1"/>
  <c r="F51" i="1"/>
  <c r="F53" i="1" s="1"/>
  <c r="F12" i="1"/>
  <c r="F13" i="1" s="1"/>
  <c r="Q13" i="1"/>
  <c r="F30" i="1"/>
  <c r="F33" i="1" s="1"/>
  <c r="F66" i="1"/>
  <c r="F120" i="1"/>
  <c r="F123" i="1" s="1"/>
  <c r="T193" i="1"/>
  <c r="M193" i="1"/>
  <c r="R193" i="1"/>
  <c r="H191" i="1"/>
  <c r="G191" i="1" s="1"/>
  <c r="K193" i="1"/>
  <c r="G154" i="1"/>
  <c r="F154" i="1" s="1"/>
  <c r="G33" i="1"/>
  <c r="G161" i="1"/>
  <c r="F158" i="1"/>
  <c r="F161" i="1" s="1"/>
  <c r="L193" i="1"/>
  <c r="H192" i="1"/>
  <c r="G192" i="1" s="1"/>
  <c r="H33" i="1"/>
  <c r="G67" i="1"/>
  <c r="H69" i="1"/>
  <c r="P190" i="1"/>
  <c r="G116" i="1"/>
  <c r="H119" i="1"/>
  <c r="I193" i="1"/>
  <c r="H190" i="1"/>
  <c r="J193" i="1"/>
  <c r="F192" i="1" l="1"/>
  <c r="F157" i="1"/>
  <c r="G157" i="1"/>
  <c r="F67" i="1"/>
  <c r="F69" i="1" s="1"/>
  <c r="G69" i="1"/>
  <c r="F116" i="1"/>
  <c r="F119" i="1" s="1"/>
  <c r="G119" i="1"/>
  <c r="G190" i="1"/>
  <c r="H193" i="1"/>
  <c r="Q193" i="1"/>
  <c r="F191" i="1" l="1"/>
  <c r="P193" i="1"/>
  <c r="G193" i="1"/>
  <c r="F190" i="1"/>
  <c r="F193" i="1" l="1"/>
</calcChain>
</file>

<file path=xl/sharedStrings.xml><?xml version="1.0" encoding="utf-8"?>
<sst xmlns="http://schemas.openxmlformats.org/spreadsheetml/2006/main" count="248" uniqueCount="91">
  <si>
    <t>Pozostała działalność</t>
  </si>
  <si>
    <t>Gospodarka gruntami i nieruchomościami</t>
  </si>
  <si>
    <t>Szkoły podstawowe</t>
  </si>
  <si>
    <t>Rezerwy ogólne i celowe</t>
  </si>
  <si>
    <t>OŚWIATA I WYCHOWANIE</t>
  </si>
  <si>
    <t>RÓŻNE ROZLICZENIA</t>
  </si>
  <si>
    <t>GOSPODARKA MIESZKANIOWA</t>
  </si>
  <si>
    <t xml:space="preserve">Przedszkola </t>
  </si>
  <si>
    <t xml:space="preserve">Usługi opiekuńcze i specjalistyczne usługi opiekuńcze </t>
  </si>
  <si>
    <t>POMOC SPOŁECZNA</t>
  </si>
  <si>
    <t>w tym:</t>
  </si>
  <si>
    <t>Dział</t>
  </si>
  <si>
    <t>Rozdział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</si>
  <si>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</si>
  <si>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</si>
  <si>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</si>
  <si>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</si>
  <si>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</si>
  <si>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</si>
  <si>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</si>
  <si>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</si>
  <si>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</si>
  <si>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Wynagrodzenia osobowe pracowników</t>
  </si>
  <si>
    <t>Zarządzanie kryzysowe</t>
  </si>
  <si>
    <t xml:space="preserve">Rezerwy </t>
  </si>
  <si>
    <t>Zasiłki stałe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</si>
  <si>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</si>
  <si>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</si>
  <si>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</si>
  <si>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</si>
  <si>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</si>
  <si>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</si>
  <si>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</si>
  <si>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</si>
  <si>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</si>
  <si>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</si>
  <si>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</si>
  <si>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</si>
  <si>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</si>
  <si>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</si>
  <si>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</si>
  <si>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</si>
  <si>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</si>
  <si>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</si>
  <si>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</si>
  <si>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</si>
  <si>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</si>
  <si>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 xml:space="preserve">wyszcze -gólnienie </t>
  </si>
  <si>
    <t>Pozostałe odsetki</t>
  </si>
  <si>
    <t>wydatki jednostek budżetowych</t>
  </si>
  <si>
    <r>
      <t>Wynagrodzenia bezosobowe</t>
    </r>
    <r>
      <rPr>
        <b/>
        <sz val="9"/>
        <rFont val="Verdana"/>
        <family val="2"/>
        <charset val="238"/>
      </rPr>
      <t xml:space="preserve"> </t>
    </r>
  </si>
  <si>
    <t>inwestycje i zakupy inwestycyjne</t>
  </si>
  <si>
    <t>Opłaty z tytułu zakupu usług telekomunikacyjnych</t>
  </si>
  <si>
    <t>Świadczenie wychowawcze</t>
  </si>
  <si>
    <t>RODZINA</t>
  </si>
  <si>
    <t>BEZPIECZEŃSTWO PUBLICZNE I OCHRONA PRZECIWPOŻA- ROWA</t>
  </si>
  <si>
    <t>wypłaty z tytułu porę- czeń i gwa- rancji</t>
  </si>
  <si>
    <t>zakup i objęcie akcji i udzia-łów oraz wnie- sienie wkładów do spółek prawa handlo -wego</t>
  </si>
  <si>
    <t>Burmistrza Miasta Nowy Dwór Mazowiecki</t>
  </si>
  <si>
    <t xml:space="preserve">Składki na Fundusz Pracy oraz Fundusz Solidarnościowy </t>
  </si>
  <si>
    <t>rozdysponowanie rezerwy celowej w wysokości 210.145,00 zł, z tego:</t>
  </si>
  <si>
    <t>1/ 10.145,00 zł, z tego: do dz. 801 rozdz. 80195 § 4110 - 1.455,20 zł, § 4170 - 8.689,80 zł,  (ZSP-4)</t>
  </si>
  <si>
    <t>2/ 200.000,00 zł do dz. 801 rozdz. 80101 § 4270 (SP-5)</t>
  </si>
  <si>
    <t xml:space="preserve">przeniesienie środków będących w dyspozycji Urzędu Miejskiego - Stanowisko ds. Zarządzania Kryzysowego, Obrony Cywilnej i Obronności; </t>
  </si>
  <si>
    <t>w § 4210 zwiększenie o kwotę 6.950,00 zł z przeznaczeniem na zakup materiałów i wyposażenia na potrzeby realizacji bieżących zadań z zakresu zarządzania kryzysowego</t>
  </si>
  <si>
    <t>w § 4300 zmniejszenie o kwotę 6.950,00 zł - korekta wysokości środków zabezpieczonych na zakup usług w celu realizacji bieżących zadań z zakresu zarządzania kryzysowego</t>
  </si>
  <si>
    <t>przeniesienie środków będących w dyspozycji Urzędu Miejskiego -Wydział Gospodarki Komunalnej;</t>
  </si>
  <si>
    <t>w § 4210 zwiększenie o kwotę 6.000,00 zł z przeznaczeniem na zakup oleju opałowego do celów grzewczych komunalnego budynku mieszkalnego (zgodnie z umową o zarządzaniu nieruchomościami - ul. Chłodnia 1),</t>
  </si>
  <si>
    <t>w § 4260 zmniejszenie o kwotę 6.000,00 zł - korekta wysokości środków zabezpieczonych na zakup energii;</t>
  </si>
  <si>
    <t>zwiększenie planu wydatków w związku z wpływem do budżetu miasta zwrotu dotacji oraz odsetek:</t>
  </si>
  <si>
    <t>zwiększenie planu wydatków w związku z wpływem do budżetu miasta zwrotu dotacji:</t>
  </si>
  <si>
    <t>w § 2910  zwiększenie o kwotę 2.102,21 zł  -wydatek z tytułu zwrotu nienależnie pobranych w latach ubiegłych zasiłków stałych. Środki do przekazania do budżetu Urzędu Wojewódzkiego</t>
  </si>
  <si>
    <t>w § 2910 zwiększenie o kwotę 8.308,43 zł - wydatek z tytułu zwrotu nienależnie pobranych w latach ubiegłych świadczeń wychowawczych. Środki do przekazania do budżetu Urzędu Wojewódzkiego</t>
  </si>
  <si>
    <t>w § 4580 zwiększenie o kwotę 536,00 zł - wydatek z tytułu zwracanych odsetek od nienależnie pobranych w latach ubiegłych świadczeń wychowawczych. Środki do przekazania do budżetu Urzędu Wojewódzkiego</t>
  </si>
  <si>
    <t>w § 2910 zwiększenie o łączną kwotę 16.096,17 zł - wydatek z tytułu zwrotu nienależnie pobranych świadczeń w latach ubiegłych (świadczenia rodzinne - 6.367,48 zł, składki emerytalno-rentowe od świadczeń rodzinnych - 8.657,28 zł,  Fundusz Alimentacyjny - 1.071,41 zł). Środki do przekazania do budżetu Urzędu Wojewódzkiego</t>
  </si>
  <si>
    <t>w § 4580 zwiększenie o kwotę 901,15 zł - wydatek z tytułu zwracanych odsetek od nienależnie pobranych w latach ubiegłych świadczeń (świadczenia rodzinne oraz Fundusz Alimentacyjny). Środki do przekazania do budżetu Urzędu Wojewódzkiego</t>
  </si>
  <si>
    <t>w § 4110 zwiększenie o kwotę 1.455,20 zł - uzupełnienie środków na pochodne od wynagrodzeń (umowa zlecenie dla animatora sportu -ORLIK);</t>
  </si>
  <si>
    <t>w § 4170 zwiększenie o kwotę 8.689,80 zł - uzupełnienie środków na wynagrodzenia bezosobowe (umowa zlecenie dla animatora sportu- ORLIK)</t>
  </si>
  <si>
    <t>2/ przeniesienia między paragrafami w ramach rozdziału środków będących w dyspozycji Zespołu Szkolno-Przedszkolnego Nr 4;</t>
  </si>
  <si>
    <t>w § 4110 zwiększenie o kwotę 38,00 zł - uzupełnienie środków na pochodne od wynagrodzeń (umowa zlecenie dla animatora sportu -ORLIK);</t>
  </si>
  <si>
    <t>w § 4120 zmniejszenie o kwotę 38,00 zł - korekta wysokości środków zabezpieczonych na pochodne od wynagrodzeń;</t>
  </si>
  <si>
    <t>w § 4270 zwiększenie o kwotę 200.000,00 zł - uzupełnienie środków na zakup usług remontowych (remont sali gimnastycznej z zapleczem oraz  remont okładzin ściennych części korytarzy szkolnych);</t>
  </si>
  <si>
    <t>zwiększenie środków do dyspozycji oświatowych jednostek budżetowych z tytułu uzyskania dotacji;</t>
  </si>
  <si>
    <t>zwiększenie środków do dyspozycji Ośrodka Pomocy Społecznej w związku ze zwiększeniem kwoty dotacji;</t>
  </si>
  <si>
    <t>z dnia 6 kwietnia 2021 r.</t>
  </si>
  <si>
    <t>Załącznik nr 2 do zarządzenia Nr 61/2021</t>
  </si>
  <si>
    <r>
      <t xml:space="preserve">zwiększenie środków do dyspozycji Szkoły Podstawowej Nr 5; </t>
    </r>
    <r>
      <rPr>
        <b/>
        <i/>
        <sz val="9"/>
        <rFont val="Verdana"/>
        <family val="2"/>
        <charset val="238"/>
      </rPr>
      <t>środki z rezerwy celowej;</t>
    </r>
  </si>
  <si>
    <r>
      <t>zgodnie z decyzją Nr 22 Wojewody Mazowieckiego z dnia 11 marca 2021r. (pismo Mazowieckiego Urzędu Wojewódzkiego Nr WF-I.3112.15.3. 2021 z dnia 15 marca 2021r.)</t>
    </r>
    <r>
      <rPr>
        <b/>
        <i/>
        <sz val="9"/>
        <rFont val="Verdana"/>
        <family val="2"/>
        <charset val="238"/>
      </rPr>
      <t xml:space="preserve"> dotacja celowa na realizację własnych zadań bieżących gminy </t>
    </r>
    <r>
      <rPr>
        <i/>
        <sz val="9"/>
        <rFont val="Verdana"/>
        <family val="2"/>
        <charset val="238"/>
      </rPr>
      <t>w kwocie 1.351.849,00 zł z przeznaczeniem na udzielenie jednostkom samorządu terytorialnego dotacji celowej z budżetu państwa na realizację zadań w zakresie wychowania przedszkolnego w roku 2021; zwiększenie planu wydatków na realizację własnych zadań bieżących w § 4010 do dyspozycji: PP-1 -250.000,00 zł, PP-3 -481.849,00 zł, ZSP-1 -430.000,00 zł, ZSP-3 -100.000,00 zł, ZSP-4 -90.000,00 zł;</t>
    </r>
  </si>
  <si>
    <r>
      <t xml:space="preserve">1/ zwiększenie środków do dyspozycji Zespołu Szkolno-Przedszkolnego Nr 4; </t>
    </r>
    <r>
      <rPr>
        <b/>
        <i/>
        <sz val="9"/>
        <rFont val="Verdana"/>
        <family val="2"/>
        <charset val="238"/>
      </rPr>
      <t>środki z rezerwy celowej;</t>
    </r>
  </si>
  <si>
    <r>
      <t xml:space="preserve">zgodnie z decyzją Wojewody Mazowieckiego Nr 43/2021 z dnia 25 marca 2021 r. (pismo Mazowieckiego Urzędu Wojewódzkiego Nr WF-I.3112. 17.9.2021 z dnia 25 marca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7.960,00 zł z przeznaczeniem na organizowanie i świadczenie specjalistycznych usług opiekuńczych w miejscu zamieszkania dla osób z zaburzeniami psychicznymi, o których mowa w art. 18 ust. 1 pkt 3 oraz ust. 2 ustawy o pomocy społecznej; zwiększenie planu wydatków na realizację zadań zleconych: § 3020 - 1.000,00 zł, § 4170 - 6.400,00 zł, § 4210 - 323,00 zł, § 4360 - 237,00 zł; </t>
    </r>
  </si>
  <si>
    <t>wydatki o charak- terze dotacyj-nym na inwestycje  i zakupy inwesty-cyjne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</si>
</sst>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4" fillId="0" borderId="0" xfId="0" applyFont="1" applyFill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shrinkToFit="1"/>
    </xf>
    <xf numFmtId="4" fontId="7" fillId="3" borderId="6" xfId="0" applyNumberFormat="1" applyFont="1" applyFill="1" applyBorder="1" applyAlignment="1">
      <alignment horizontal="right" vertical="center" shrinkToFit="1"/>
    </xf>
    <xf numFmtId="4" fontId="7" fillId="3" borderId="7" xfId="0" applyNumberFormat="1" applyFont="1" applyFill="1" applyBorder="1" applyAlignment="1">
      <alignment horizontal="right" vertical="center" shrinkToFit="1"/>
    </xf>
    <xf numFmtId="4" fontId="7" fillId="3" borderId="8" xfId="0" applyNumberFormat="1" applyFont="1" applyFill="1" applyBorder="1" applyAlignment="1">
      <alignment horizontal="right" vertical="center" shrinkToFit="1"/>
    </xf>
    <xf numFmtId="4" fontId="7" fillId="3" borderId="11" xfId="0" applyNumberFormat="1" applyFont="1" applyFill="1" applyBorder="1" applyAlignment="1">
      <alignment horizontal="right" vertical="center" shrinkToFit="1"/>
    </xf>
    <xf numFmtId="4" fontId="7" fillId="3" borderId="5" xfId="0" applyNumberFormat="1" applyFont="1" applyFill="1" applyBorder="1" applyAlignment="1">
      <alignment horizontal="right" vertical="center" shrinkToFit="1"/>
    </xf>
    <xf numFmtId="0" fontId="7" fillId="3" borderId="12" xfId="0" applyFont="1" applyFill="1" applyBorder="1" applyAlignment="1">
      <alignment horizontal="center" vertical="center" shrinkToFit="1"/>
    </xf>
    <xf numFmtId="4" fontId="8" fillId="3" borderId="13" xfId="0" applyNumberFormat="1" applyFont="1" applyFill="1" applyBorder="1" applyAlignment="1">
      <alignment horizontal="right" vertical="center" shrinkToFit="1"/>
    </xf>
    <xf numFmtId="4" fontId="8" fillId="3" borderId="14" xfId="0" applyNumberFormat="1" applyFont="1" applyFill="1" applyBorder="1" applyAlignment="1">
      <alignment horizontal="right" vertical="center" shrinkToFit="1"/>
    </xf>
    <xf numFmtId="4" fontId="8" fillId="3" borderId="15" xfId="0" applyNumberFormat="1" applyFont="1" applyFill="1" applyBorder="1" applyAlignment="1">
      <alignment horizontal="right" vertical="center" shrinkToFit="1"/>
    </xf>
    <xf numFmtId="4" fontId="7" fillId="0" borderId="16" xfId="0" applyNumberFormat="1" applyFont="1" applyFill="1" applyBorder="1" applyAlignment="1">
      <alignment horizontal="right" vertical="center" shrinkToFit="1"/>
    </xf>
    <xf numFmtId="4" fontId="7" fillId="0" borderId="7" xfId="0" applyNumberFormat="1" applyFont="1" applyFill="1" applyBorder="1" applyAlignment="1">
      <alignment horizontal="right" vertical="center" shrinkToFit="1"/>
    </xf>
    <xf numFmtId="4" fontId="7" fillId="0" borderId="8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shrinkToFit="1"/>
    </xf>
    <xf numFmtId="4" fontId="7" fillId="0" borderId="6" xfId="0" applyNumberFormat="1" applyFont="1" applyFill="1" applyBorder="1" applyAlignment="1">
      <alignment horizontal="right" vertical="center" shrinkToFit="1"/>
    </xf>
    <xf numFmtId="4" fontId="7" fillId="0" borderId="11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0" fontId="7" fillId="0" borderId="12" xfId="0" applyFont="1" applyFill="1" applyBorder="1" applyAlignment="1">
      <alignment horizontal="center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4" fontId="8" fillId="3" borderId="8" xfId="0" applyNumberFormat="1" applyFont="1" applyFill="1" applyBorder="1" applyAlignment="1">
      <alignment horizontal="right" vertical="center" shrinkToFit="1"/>
    </xf>
    <xf numFmtId="4" fontId="8" fillId="3" borderId="9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4" fontId="8" fillId="3" borderId="10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7" fillId="0" borderId="10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3" borderId="7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7" fillId="0" borderId="9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7" fillId="3" borderId="9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7" fillId="3" borderId="11" xfId="0" applyNumberFormat="1" applyFont="1" applyFill="1" applyBorder="1" applyAlignment="1">
      <alignment vertical="center" shrinkToFit="1"/>
    </xf>
    <xf numFmtId="0" fontId="12" fillId="0" borderId="0" xfId="0" applyFont="1" applyFill="1"/>
    <xf numFmtId="0" fontId="9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  <xf numFmtId="0" fontId="9" fillId="3" borderId="1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8" fillId="3" borderId="12" xfId="0" applyNumberFormat="1" applyFont="1" applyFill="1" applyBorder="1" applyAlignment="1">
      <alignment horizontal="right" vertical="center" shrinkToFit="1"/>
    </xf>
    <xf numFmtId="4" fontId="8" fillId="0" borderId="18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4" fontId="7" fillId="5" borderId="7" xfId="0" applyNumberFormat="1" applyFont="1" applyFill="1" applyBorder="1" applyAlignment="1">
      <alignment horizontal="right" vertical="center" shrinkToFit="1"/>
    </xf>
    <xf numFmtId="4" fontId="7" fillId="5" borderId="11" xfId="0" applyNumberFormat="1" applyFont="1" applyFill="1" applyBorder="1" applyAlignment="1">
      <alignment horizontal="right" vertical="center" shrinkToFit="1"/>
    </xf>
    <xf numFmtId="4" fontId="8" fillId="5" borderId="14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0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4" fontId="6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6" fillId="0" borderId="0" xfId="0" applyFont="1"/>
    <xf numFmtId="4" fontId="8" fillId="0" borderId="5" xfId="0" applyNumberFormat="1" applyFont="1" applyFill="1" applyBorder="1" applyAlignment="1">
      <alignment horizontal="right" vertical="center" shrinkToFit="1"/>
    </xf>
    <xf numFmtId="0" fontId="10" fillId="2" borderId="0" xfId="0" applyFont="1" applyFill="1" applyBorder="1" applyAlignment="1">
      <alignment vertical="center"/>
    </xf>
    <xf numFmtId="4" fontId="8" fillId="3" borderId="16" xfId="0" applyNumberFormat="1" applyFont="1" applyFill="1" applyBorder="1" applyAlignment="1">
      <alignment horizontal="right" vertical="center" shrinkToFit="1"/>
    </xf>
    <xf numFmtId="4" fontId="15" fillId="3" borderId="7" xfId="0" applyNumberFormat="1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justify" vertical="center" shrinkToFit="1"/>
    </xf>
    <xf numFmtId="0" fontId="9" fillId="2" borderId="5" xfId="0" applyFont="1" applyFill="1" applyBorder="1" applyAlignment="1">
      <alignment horizontal="justify" vertical="center" shrinkToFit="1"/>
    </xf>
    <xf numFmtId="0" fontId="9" fillId="2" borderId="12" xfId="0" applyFont="1" applyFill="1" applyBorder="1" applyAlignment="1">
      <alignment horizontal="justify" vertical="center" shrinkToFi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 textRotation="45" shrinkToFit="1"/>
    </xf>
    <xf numFmtId="0" fontId="13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4" fontId="8" fillId="3" borderId="8" xfId="0" applyNumberFormat="1" applyFont="1" applyFill="1" applyBorder="1" applyAlignment="1">
      <alignment vertical="center" shrinkToFit="1"/>
    </xf>
    <xf numFmtId="4" fontId="8" fillId="3" borderId="16" xfId="0" applyNumberFormat="1" applyFont="1" applyFill="1" applyBorder="1" applyAlignment="1">
      <alignment vertical="center" shrinkToFit="1"/>
    </xf>
    <xf numFmtId="4" fontId="7" fillId="0" borderId="8" xfId="0" applyNumberFormat="1" applyFont="1" applyBorder="1" applyAlignment="1">
      <alignment horizontal="right" vertical="center" shrinkToFit="1"/>
    </xf>
    <xf numFmtId="4" fontId="7" fillId="0" borderId="5" xfId="0" applyNumberFormat="1" applyFont="1" applyBorder="1" applyAlignment="1">
      <alignment horizontal="right" vertical="center" shrinkToFit="1"/>
    </xf>
    <xf numFmtId="4" fontId="8" fillId="0" borderId="13" xfId="0" applyNumberFormat="1" applyFont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3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center" shrinkToFit="1"/>
    </xf>
    <xf numFmtId="3" fontId="17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3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9" fillId="0" borderId="3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 shrinkToFit="1"/>
    </xf>
    <xf numFmtId="4" fontId="7" fillId="3" borderId="10" xfId="0" applyNumberFormat="1" applyFont="1" applyFill="1" applyBorder="1" applyAlignment="1">
      <alignment horizontal="right" vertical="center" shrinkToFit="1"/>
    </xf>
    <xf numFmtId="0" fontId="11" fillId="0" borderId="16" xfId="0" applyFont="1" applyFill="1" applyBorder="1" applyAlignment="1">
      <alignment horizontal="left" vertical="center" wrapText="1" shrinkToFit="1"/>
    </xf>
    <xf numFmtId="0" fontId="11" fillId="0" borderId="28" xfId="0" applyFont="1" applyFill="1" applyBorder="1" applyAlignment="1">
      <alignment horizontal="left" vertical="center" wrapText="1" shrinkToFit="1"/>
    </xf>
    <xf numFmtId="0" fontId="11" fillId="0" borderId="19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0" fontId="11" fillId="0" borderId="20" xfId="0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 shrinkToFit="1"/>
    </xf>
    <xf numFmtId="0" fontId="11" fillId="0" borderId="23" xfId="0" applyFont="1" applyFill="1" applyBorder="1" applyAlignment="1">
      <alignment horizontal="left" vertical="center" wrapText="1" shrinkToFit="1"/>
    </xf>
    <xf numFmtId="0" fontId="11" fillId="0" borderId="21" xfId="0" applyFont="1" applyFill="1" applyBorder="1" applyAlignment="1">
      <alignment horizontal="left" vertical="center" wrapText="1" shrinkToFit="1"/>
    </xf>
    <xf numFmtId="4" fontId="7" fillId="3" borderId="5" xfId="0" applyNumberFormat="1" applyFont="1" applyFill="1" applyBorder="1" applyAlignment="1">
      <alignment vertical="center" shrinkToFit="1"/>
    </xf>
    <xf numFmtId="4" fontId="7" fillId="3" borderId="6" xfId="0" applyNumberFormat="1" applyFont="1" applyFill="1" applyBorder="1" applyAlignment="1">
      <alignment vertical="center" shrinkToFit="1"/>
    </xf>
    <xf numFmtId="4" fontId="21" fillId="2" borderId="0" xfId="0" applyNumberFormat="1" applyFont="1" applyFill="1" applyAlignment="1">
      <alignment horizontal="center" shrinkToFit="1"/>
    </xf>
    <xf numFmtId="4" fontId="21" fillId="2" borderId="0" xfId="0" applyNumberFormat="1" applyFont="1" applyFill="1" applyBorder="1" applyAlignment="1">
      <alignment horizontal="left" vertical="top" shrinkToFit="1"/>
    </xf>
    <xf numFmtId="4" fontId="22" fillId="0" borderId="0" xfId="0" applyNumberFormat="1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 shrinkToFit="1"/>
    </xf>
    <xf numFmtId="4" fontId="22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1" fillId="2" borderId="0" xfId="0" applyFont="1" applyFill="1" applyAlignment="1">
      <alignment horizontal="center" shrinkToFit="1"/>
    </xf>
    <xf numFmtId="0" fontId="21" fillId="2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189</xdr:row>
      <xdr:rowOff>0</xdr:rowOff>
    </xdr:from>
    <xdr:to>
      <xdr:col>4</xdr:col>
      <xdr:colOff>0</xdr:colOff>
      <xdr:row>189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143" name="Rectangle 212">
          <a:extLst>
            <a:ext uri="{FF2B5EF4-FFF2-40B4-BE49-F238E27FC236}">
              <a16:creationId xmlns:a16="http://schemas.microsoft.com/office/drawing/2014/main" id="{00000000-0008-0000-0000-00002735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523" name="Rectangle 213">
          <a:extLst>
            <a:ext uri="{FF2B5EF4-FFF2-40B4-BE49-F238E27FC236}">
              <a16:creationId xmlns:a16="http://schemas.microsoft.com/office/drawing/2014/main" id="{00000000-0008-0000-0000-0000A336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395" name="Rectangle 214">
          <a:extLst>
            <a:ext uri="{FF2B5EF4-FFF2-40B4-BE49-F238E27FC236}">
              <a16:creationId xmlns:a16="http://schemas.microsoft.com/office/drawing/2014/main" id="{00000000-0008-0000-0000-00002336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029" name="Rectangle 215">
          <a:extLst>
            <a:ext uri="{FF2B5EF4-FFF2-40B4-BE49-F238E27FC236}">
              <a16:creationId xmlns:a16="http://schemas.microsoft.com/office/drawing/2014/main" id="{00000000-0008-0000-0000-0000B534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79608" name="Rectangle 216">
          <a:extLst>
            <a:ext uri="{FF2B5EF4-FFF2-40B4-BE49-F238E27FC236}">
              <a16:creationId xmlns:a16="http://schemas.microsoft.com/office/drawing/2014/main" id="{00000000-0008-0000-0000-0000F836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0167" name="Rectangle 217">
          <a:extLst>
            <a:ext uri="{FF2B5EF4-FFF2-40B4-BE49-F238E27FC236}">
              <a16:creationId xmlns:a16="http://schemas.microsoft.com/office/drawing/2014/main" id="{00000000-0008-0000-0000-00002739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0547" name="Rectangle 218">
          <a:extLst>
            <a:ext uri="{FF2B5EF4-FFF2-40B4-BE49-F238E27FC236}">
              <a16:creationId xmlns:a16="http://schemas.microsoft.com/office/drawing/2014/main" id="{00000000-0008-0000-0000-0000A33A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0419" name="Rectangle 219">
          <a:extLst>
            <a:ext uri="{FF2B5EF4-FFF2-40B4-BE49-F238E27FC236}">
              <a16:creationId xmlns:a16="http://schemas.microsoft.com/office/drawing/2014/main" id="{00000000-0008-0000-0000-0000233A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0053" name="Rectangle 220">
          <a:extLst>
            <a:ext uri="{FF2B5EF4-FFF2-40B4-BE49-F238E27FC236}">
              <a16:creationId xmlns:a16="http://schemas.microsoft.com/office/drawing/2014/main" id="{00000000-0008-0000-0000-0000B538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80632" name="Rectangle 221">
          <a:extLst>
            <a:ext uri="{FF2B5EF4-FFF2-40B4-BE49-F238E27FC236}">
              <a16:creationId xmlns:a16="http://schemas.microsoft.com/office/drawing/2014/main" id="{00000000-0008-0000-0000-0000F83A0100}"/>
            </a:ext>
          </a:extLst>
        </xdr:cNvPr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4"/>
  <sheetViews>
    <sheetView tabSelected="1" zoomScale="70" zoomScaleNormal="70" zoomScaleSheetLayoutView="100" workbookViewId="0">
      <pane xSplit="8" ySplit="8" topLeftCell="I179" activePane="bottomRight" state="frozen"/>
      <selection pane="topRight" activeCell="I1" sqref="I1"/>
      <selection pane="bottomLeft" activeCell="A12" sqref="A12"/>
      <selection pane="bottomRight" activeCell="G182" sqref="G182"/>
    </sheetView>
  </sheetViews>
  <sheetFormatPr defaultRowHeight="15.75" customHeight="1" x14ac:dyDescent="0.2"/>
  <cols>
    <col min="1" max="1" width="4.28515625" style="198" customWidth="1"/>
    <col min="2" max="2" width="6.5703125" style="198" customWidth="1"/>
    <col min="3" max="3" width="5.7109375" style="198" customWidth="1"/>
    <col min="4" max="4" width="18.7109375" style="199" customWidth="1"/>
    <col min="5" max="5" width="8.85546875" style="200" customWidth="1"/>
    <col min="6" max="6" width="12.85546875" style="201" customWidth="1"/>
    <col min="7" max="7" width="13" style="202" customWidth="1"/>
    <col min="8" max="8" width="12.7109375" style="96" customWidth="1"/>
    <col min="9" max="9" width="12.28515625" style="96" customWidth="1"/>
    <col min="10" max="10" width="12.5703125" style="96" customWidth="1"/>
    <col min="11" max="12" width="12.28515625" style="203" customWidth="1"/>
    <col min="13" max="13" width="10.42578125" style="96" customWidth="1"/>
    <col min="14" max="14" width="9.28515625" style="96" customWidth="1"/>
    <col min="15" max="15" width="10.7109375" style="96" customWidth="1"/>
    <col min="16" max="16" width="12.28515625" style="12" customWidth="1"/>
    <col min="17" max="17" width="12.28515625" style="204" customWidth="1"/>
    <col min="18" max="18" width="12.28515625" style="96" customWidth="1"/>
    <col min="19" max="19" width="7.140625" style="96" hidden="1" customWidth="1"/>
    <col min="20" max="20" width="10.28515625" style="96" customWidth="1"/>
    <col min="21" max="21" width="15.7109375" customWidth="1"/>
    <col min="22" max="22" width="8.5703125" customWidth="1"/>
  </cols>
  <sheetData>
    <row r="1" spans="1:84" s="7" customFormat="1" ht="15.75" customHeight="1" x14ac:dyDescent="0.2">
      <c r="A1" s="134"/>
      <c r="B1" s="134"/>
      <c r="C1" s="134"/>
      <c r="D1" s="134"/>
      <c r="E1" s="134"/>
      <c r="F1" s="134"/>
      <c r="G1" s="134"/>
      <c r="H1" s="97"/>
      <c r="I1" s="161"/>
      <c r="J1" s="162"/>
      <c r="K1" s="161"/>
      <c r="L1" s="97"/>
      <c r="M1" s="163"/>
      <c r="N1" s="163"/>
      <c r="O1" s="163"/>
      <c r="P1" s="64"/>
      <c r="Q1" s="164"/>
      <c r="R1" s="97"/>
      <c r="S1" s="165"/>
      <c r="T1" s="158" t="s">
        <v>85</v>
      </c>
      <c r="U1" s="95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.75" customHeight="1" x14ac:dyDescent="0.2">
      <c r="A2" s="63"/>
      <c r="B2" s="63"/>
      <c r="C2" s="99"/>
      <c r="D2" s="85"/>
      <c r="E2" s="63"/>
      <c r="F2" s="98"/>
      <c r="G2" s="98"/>
      <c r="H2" s="98"/>
      <c r="I2" s="166"/>
      <c r="J2" s="167"/>
      <c r="K2" s="162"/>
      <c r="L2" s="163"/>
      <c r="M2" s="168"/>
      <c r="N2" s="168"/>
      <c r="O2" s="168"/>
      <c r="P2" s="64"/>
      <c r="Q2" s="164"/>
      <c r="R2" s="106"/>
      <c r="S2" s="169"/>
      <c r="T2" s="159" t="s">
        <v>58</v>
      </c>
      <c r="U2" s="95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63"/>
      <c r="B3" s="63"/>
      <c r="C3" s="99"/>
      <c r="D3" s="85"/>
      <c r="E3" s="63"/>
      <c r="F3" s="98"/>
      <c r="G3" s="98"/>
      <c r="H3" s="98"/>
      <c r="I3" s="166"/>
      <c r="J3" s="167"/>
      <c r="K3" s="162"/>
      <c r="L3" s="163"/>
      <c r="M3" s="168"/>
      <c r="N3" s="168"/>
      <c r="O3" s="168"/>
      <c r="P3" s="64"/>
      <c r="Q3" s="164"/>
      <c r="R3" s="106"/>
      <c r="S3" s="170"/>
      <c r="T3" s="160" t="s">
        <v>84</v>
      </c>
      <c r="U3" s="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25.5" customHeight="1" x14ac:dyDescent="0.2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64"/>
      <c r="Q4" s="164"/>
      <c r="R4" s="106"/>
      <c r="S4" s="106"/>
      <c r="T4" s="106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135" t="s">
        <v>11</v>
      </c>
      <c r="B5" s="135" t="s">
        <v>12</v>
      </c>
      <c r="C5" s="137" t="s">
        <v>14</v>
      </c>
      <c r="D5" s="141" t="s">
        <v>26</v>
      </c>
      <c r="E5" s="128" t="s">
        <v>47</v>
      </c>
      <c r="F5" s="144" t="s">
        <v>30</v>
      </c>
      <c r="G5" s="138" t="s">
        <v>29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135"/>
      <c r="B6" s="135"/>
      <c r="C6" s="137"/>
      <c r="D6" s="142"/>
      <c r="E6" s="129"/>
      <c r="F6" s="145"/>
      <c r="G6" s="131" t="s">
        <v>28</v>
      </c>
      <c r="H6" s="121" t="s">
        <v>29</v>
      </c>
      <c r="I6" s="122"/>
      <c r="J6" s="122"/>
      <c r="K6" s="122"/>
      <c r="L6" s="122"/>
      <c r="M6" s="122"/>
      <c r="N6" s="122"/>
      <c r="O6" s="123"/>
      <c r="P6" s="131" t="s">
        <v>32</v>
      </c>
      <c r="Q6" s="121" t="s">
        <v>29</v>
      </c>
      <c r="R6" s="122"/>
      <c r="S6" s="122"/>
      <c r="T6" s="17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135"/>
      <c r="B7" s="135"/>
      <c r="C7" s="137"/>
      <c r="D7" s="142"/>
      <c r="E7" s="129"/>
      <c r="F7" s="145"/>
      <c r="G7" s="132"/>
      <c r="H7" s="126" t="s">
        <v>49</v>
      </c>
      <c r="I7" s="172" t="s">
        <v>10</v>
      </c>
      <c r="J7" s="173"/>
      <c r="K7" s="126" t="s">
        <v>36</v>
      </c>
      <c r="L7" s="126" t="s">
        <v>46</v>
      </c>
      <c r="M7" s="126" t="s">
        <v>34</v>
      </c>
      <c r="N7" s="126" t="s">
        <v>56</v>
      </c>
      <c r="O7" s="124" t="s">
        <v>37</v>
      </c>
      <c r="P7" s="132"/>
      <c r="Q7" s="126" t="s">
        <v>51</v>
      </c>
      <c r="R7" s="174" t="s">
        <v>31</v>
      </c>
      <c r="S7" s="175" t="s">
        <v>57</v>
      </c>
      <c r="T7" s="176" t="s">
        <v>90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2" customFormat="1" ht="80.25" customHeight="1" x14ac:dyDescent="0.2">
      <c r="A8" s="135"/>
      <c r="B8" s="135"/>
      <c r="C8" s="137"/>
      <c r="D8" s="143"/>
      <c r="E8" s="130"/>
      <c r="F8" s="146"/>
      <c r="G8" s="133"/>
      <c r="H8" s="127"/>
      <c r="I8" s="174" t="s">
        <v>33</v>
      </c>
      <c r="J8" s="174" t="s">
        <v>35</v>
      </c>
      <c r="K8" s="127"/>
      <c r="L8" s="127"/>
      <c r="M8" s="127"/>
      <c r="N8" s="127"/>
      <c r="O8" s="125"/>
      <c r="P8" s="133"/>
      <c r="Q8" s="127"/>
      <c r="R8" s="174" t="s">
        <v>38</v>
      </c>
      <c r="S8" s="177"/>
      <c r="T8" s="17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73">
        <v>1</v>
      </c>
      <c r="B9" s="73">
        <f t="shared" ref="B9:S9" si="0">A9+1</f>
        <v>2</v>
      </c>
      <c r="C9" s="73">
        <f t="shared" si="0"/>
        <v>3</v>
      </c>
      <c r="D9" s="17">
        <f t="shared" si="0"/>
        <v>4</v>
      </c>
      <c r="E9" s="18">
        <f t="shared" si="0"/>
        <v>5</v>
      </c>
      <c r="F9" s="18">
        <f t="shared" si="0"/>
        <v>6</v>
      </c>
      <c r="G9" s="67">
        <f t="shared" si="0"/>
        <v>7</v>
      </c>
      <c r="H9" s="19">
        <f t="shared" si="0"/>
        <v>8</v>
      </c>
      <c r="I9" s="19">
        <f t="shared" si="0"/>
        <v>9</v>
      </c>
      <c r="J9" s="19">
        <f t="shared" si="0"/>
        <v>10</v>
      </c>
      <c r="K9" s="19">
        <f t="shared" si="0"/>
        <v>11</v>
      </c>
      <c r="L9" s="19">
        <f t="shared" si="0"/>
        <v>12</v>
      </c>
      <c r="M9" s="19">
        <f t="shared" si="0"/>
        <v>13</v>
      </c>
      <c r="N9" s="19">
        <f t="shared" si="0"/>
        <v>14</v>
      </c>
      <c r="O9" s="20">
        <f t="shared" si="0"/>
        <v>15</v>
      </c>
      <c r="P9" s="21">
        <f t="shared" si="0"/>
        <v>16</v>
      </c>
      <c r="Q9" s="19">
        <f t="shared" si="0"/>
        <v>17</v>
      </c>
      <c r="R9" s="19">
        <f t="shared" si="0"/>
        <v>18</v>
      </c>
      <c r="S9" s="19">
        <f t="shared" si="0"/>
        <v>19</v>
      </c>
      <c r="T9" s="155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46">
        <v>700</v>
      </c>
      <c r="B10" s="46"/>
      <c r="C10" s="100"/>
      <c r="D10" s="118" t="s">
        <v>6</v>
      </c>
      <c r="E10" s="68" t="s">
        <v>40</v>
      </c>
      <c r="F10" s="23">
        <f>G10+P10</f>
        <v>12110122.26</v>
      </c>
      <c r="G10" s="24">
        <f>H10+K10+L10+M10</f>
        <v>6612990</v>
      </c>
      <c r="H10" s="25">
        <f>SUM(I10:J10)</f>
        <v>6612990</v>
      </c>
      <c r="I10" s="25"/>
      <c r="J10" s="27">
        <v>6612990</v>
      </c>
      <c r="K10" s="25"/>
      <c r="L10" s="25"/>
      <c r="M10" s="25"/>
      <c r="N10" s="47"/>
      <c r="O10" s="48"/>
      <c r="P10" s="24">
        <f>Q10+S10+T10</f>
        <v>5497132.2599999998</v>
      </c>
      <c r="Q10" s="25">
        <v>5497132.2599999998</v>
      </c>
      <c r="R10" s="27">
        <f>R14</f>
        <v>2144124.17</v>
      </c>
      <c r="S10" s="47"/>
      <c r="T10" s="47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3" customFormat="1" ht="18" customHeight="1" x14ac:dyDescent="0.2">
      <c r="A11" s="22"/>
      <c r="B11" s="22"/>
      <c r="C11" s="65"/>
      <c r="D11" s="119"/>
      <c r="E11" s="68" t="s">
        <v>41</v>
      </c>
      <c r="F11" s="23">
        <f>G11+P11</f>
        <v>6000</v>
      </c>
      <c r="G11" s="26">
        <f>H11+K11+L11+M11</f>
        <v>6000</v>
      </c>
      <c r="H11" s="27">
        <f>SUM(I11:J11)</f>
        <v>6000</v>
      </c>
      <c r="I11" s="27"/>
      <c r="J11" s="27">
        <f>J15</f>
        <v>6000</v>
      </c>
      <c r="K11" s="27"/>
      <c r="L11" s="27"/>
      <c r="M11" s="27"/>
      <c r="N11" s="27"/>
      <c r="O11" s="179"/>
      <c r="P11" s="26"/>
      <c r="Q11" s="27"/>
      <c r="R11" s="27"/>
      <c r="S11" s="27"/>
      <c r="T11" s="27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3" customFormat="1" ht="18" customHeight="1" x14ac:dyDescent="0.2">
      <c r="A12" s="22"/>
      <c r="B12" s="22"/>
      <c r="C12" s="65"/>
      <c r="D12" s="119"/>
      <c r="E12" s="68" t="s">
        <v>42</v>
      </c>
      <c r="F12" s="23">
        <f>G12+P12</f>
        <v>6000</v>
      </c>
      <c r="G12" s="26">
        <f>H12+K12+L12+M12</f>
        <v>6000</v>
      </c>
      <c r="H12" s="27">
        <f>SUM(I12:J12)</f>
        <v>6000</v>
      </c>
      <c r="I12" s="27"/>
      <c r="J12" s="27">
        <f>J16</f>
        <v>6000</v>
      </c>
      <c r="K12" s="27"/>
      <c r="L12" s="27"/>
      <c r="M12" s="27"/>
      <c r="N12" s="27"/>
      <c r="O12" s="179"/>
      <c r="P12" s="26"/>
      <c r="Q12" s="27"/>
      <c r="R12" s="27"/>
      <c r="S12" s="27"/>
      <c r="T12" s="27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5"/>
      <c r="B13" s="65"/>
      <c r="C13" s="28"/>
      <c r="D13" s="120"/>
      <c r="E13" s="69" t="s">
        <v>43</v>
      </c>
      <c r="F13" s="29">
        <f>F10-F11+F12</f>
        <v>12110122.26</v>
      </c>
      <c r="G13" s="30">
        <f>G10-G11+G12</f>
        <v>6612990</v>
      </c>
      <c r="H13" s="29">
        <f>H10-H11+H12</f>
        <v>6612990</v>
      </c>
      <c r="I13" s="29"/>
      <c r="J13" s="29">
        <f>J10-J11+J12</f>
        <v>6612990</v>
      </c>
      <c r="K13" s="29"/>
      <c r="L13" s="29"/>
      <c r="M13" s="29"/>
      <c r="N13" s="29"/>
      <c r="O13" s="31"/>
      <c r="P13" s="30">
        <f>P10-P11+P12</f>
        <v>5497132.2599999998</v>
      </c>
      <c r="Q13" s="29">
        <f>Q10-Q11+Q12</f>
        <v>5497132.2599999998</v>
      </c>
      <c r="R13" s="29">
        <f>R10-R11+R12</f>
        <v>2144124.17</v>
      </c>
      <c r="S13" s="77"/>
      <c r="T13" s="77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4" customFormat="1" ht="16.5" customHeight="1" x14ac:dyDescent="0.2">
      <c r="A14" s="35"/>
      <c r="B14" s="44">
        <v>70005</v>
      </c>
      <c r="C14" s="45"/>
      <c r="D14" s="112" t="s">
        <v>1</v>
      </c>
      <c r="E14" s="70" t="s">
        <v>40</v>
      </c>
      <c r="F14" s="32">
        <f>G14+P14</f>
        <v>12026122.26</v>
      </c>
      <c r="G14" s="33">
        <f>H14+K14+L14+M14</f>
        <v>6528990</v>
      </c>
      <c r="H14" s="34">
        <f>SUM(I14:J14)</f>
        <v>6528990</v>
      </c>
      <c r="I14" s="34"/>
      <c r="J14" s="152">
        <v>6528990</v>
      </c>
      <c r="K14" s="34"/>
      <c r="L14" s="34"/>
      <c r="M14" s="34"/>
      <c r="N14" s="51"/>
      <c r="O14" s="52"/>
      <c r="P14" s="33">
        <f>Q14+S14+T14</f>
        <v>5497132.2599999998</v>
      </c>
      <c r="Q14" s="34">
        <v>5497132.2599999998</v>
      </c>
      <c r="R14" s="152">
        <v>2144124.17</v>
      </c>
      <c r="S14" s="51"/>
      <c r="T14" s="51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3" customFormat="1" ht="16.5" customHeight="1" x14ac:dyDescent="0.2">
      <c r="A15" s="35"/>
      <c r="B15" s="35"/>
      <c r="C15" s="43"/>
      <c r="D15" s="113"/>
      <c r="E15" s="70" t="s">
        <v>41</v>
      </c>
      <c r="F15" s="36">
        <f>G15+P15</f>
        <v>6000</v>
      </c>
      <c r="G15" s="37">
        <f>H15+K15+L15+M15</f>
        <v>6000</v>
      </c>
      <c r="H15" s="38">
        <f>SUM(I15:J15)</f>
        <v>6000</v>
      </c>
      <c r="I15" s="38"/>
      <c r="J15" s="153">
        <f>J19+J23</f>
        <v>6000</v>
      </c>
      <c r="K15" s="38"/>
      <c r="L15" s="38"/>
      <c r="M15" s="38"/>
      <c r="N15" s="38"/>
      <c r="O15" s="53"/>
      <c r="P15" s="37"/>
      <c r="Q15" s="38"/>
      <c r="R15" s="38"/>
      <c r="S15" s="38"/>
      <c r="T15" s="38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3" customFormat="1" ht="16.5" customHeight="1" x14ac:dyDescent="0.2">
      <c r="A16" s="35"/>
      <c r="B16" s="35"/>
      <c r="C16" s="43"/>
      <c r="D16" s="113"/>
      <c r="E16" s="70" t="s">
        <v>42</v>
      </c>
      <c r="F16" s="36">
        <f>G16+P16</f>
        <v>6000</v>
      </c>
      <c r="G16" s="37">
        <f>H16+K16+L16+M16</f>
        <v>6000</v>
      </c>
      <c r="H16" s="38">
        <f>SUM(I16:J16)</f>
        <v>6000</v>
      </c>
      <c r="I16" s="38"/>
      <c r="J16" s="153">
        <f>J20+J24</f>
        <v>6000</v>
      </c>
      <c r="K16" s="38"/>
      <c r="L16" s="38"/>
      <c r="M16" s="38"/>
      <c r="N16" s="38"/>
      <c r="O16" s="53"/>
      <c r="P16" s="37"/>
      <c r="Q16" s="38"/>
      <c r="R16" s="38"/>
      <c r="S16" s="38"/>
      <c r="T16" s="38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6" customFormat="1" ht="16.5" customHeight="1" x14ac:dyDescent="0.2">
      <c r="A17" s="66"/>
      <c r="B17" s="66"/>
      <c r="C17" s="39"/>
      <c r="D17" s="114"/>
      <c r="E17" s="71" t="s">
        <v>43</v>
      </c>
      <c r="F17" s="40">
        <f>F14-F15+F16</f>
        <v>12026122.26</v>
      </c>
      <c r="G17" s="41">
        <f>G14-G15+G16</f>
        <v>6528990</v>
      </c>
      <c r="H17" s="40">
        <f>H14-H15+H16</f>
        <v>6528990</v>
      </c>
      <c r="I17" s="40"/>
      <c r="J17" s="154">
        <f>J14-J15+J16</f>
        <v>6528990</v>
      </c>
      <c r="K17" s="40"/>
      <c r="L17" s="40"/>
      <c r="M17" s="40"/>
      <c r="N17" s="40"/>
      <c r="O17" s="42"/>
      <c r="P17" s="41">
        <f>P14-P15+P16</f>
        <v>5497132.2599999998</v>
      </c>
      <c r="Q17" s="58">
        <f>Q14-Q15+Q16</f>
        <v>5497132.2599999998</v>
      </c>
      <c r="R17" s="58">
        <f>R14-R15+R16</f>
        <v>2144124.17</v>
      </c>
      <c r="S17" s="58"/>
      <c r="T17" s="58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3"/>
      <c r="B18" s="43"/>
      <c r="C18" s="45">
        <v>4210</v>
      </c>
      <c r="D18" s="109" t="s">
        <v>18</v>
      </c>
      <c r="E18" s="70" t="s">
        <v>40</v>
      </c>
      <c r="F18" s="36">
        <f>G18+P18</f>
        <v>20000</v>
      </c>
      <c r="G18" s="37">
        <f>H18+K18+L18+M18</f>
        <v>20000</v>
      </c>
      <c r="H18" s="38">
        <f>SUM(I18:J18)</f>
        <v>20000</v>
      </c>
      <c r="I18" s="38"/>
      <c r="J18" s="38">
        <v>20000</v>
      </c>
      <c r="K18" s="38"/>
      <c r="L18" s="38"/>
      <c r="M18" s="38"/>
      <c r="N18" s="38"/>
      <c r="O18" s="53"/>
      <c r="P18" s="54"/>
      <c r="Q18" s="38"/>
      <c r="R18" s="38"/>
      <c r="S18" s="38"/>
      <c r="T18" s="3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3" customFormat="1" ht="16.5" customHeight="1" x14ac:dyDescent="0.2">
      <c r="A19" s="35"/>
      <c r="B19" s="35"/>
      <c r="C19" s="43"/>
      <c r="D19" s="110"/>
      <c r="E19" s="70" t="s">
        <v>41</v>
      </c>
      <c r="F19" s="36"/>
      <c r="G19" s="37"/>
      <c r="H19" s="38"/>
      <c r="I19" s="38"/>
      <c r="J19" s="38"/>
      <c r="K19" s="38"/>
      <c r="L19" s="38"/>
      <c r="M19" s="38"/>
      <c r="N19" s="38"/>
      <c r="O19" s="53"/>
      <c r="P19" s="37"/>
      <c r="Q19" s="38"/>
      <c r="R19" s="38"/>
      <c r="S19" s="38"/>
      <c r="T19" s="38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3" customFormat="1" ht="16.5" customHeight="1" x14ac:dyDescent="0.2">
      <c r="A20" s="35"/>
      <c r="B20" s="35"/>
      <c r="C20" s="43"/>
      <c r="D20" s="110"/>
      <c r="E20" s="70" t="s">
        <v>42</v>
      </c>
      <c r="F20" s="36">
        <f>G20+P20</f>
        <v>6000</v>
      </c>
      <c r="G20" s="37">
        <f>H20+K20+L20+M20</f>
        <v>6000</v>
      </c>
      <c r="H20" s="38">
        <f>SUM(I20:J20)</f>
        <v>6000</v>
      </c>
      <c r="I20" s="38"/>
      <c r="J20" s="38">
        <v>6000</v>
      </c>
      <c r="K20" s="38"/>
      <c r="L20" s="38"/>
      <c r="M20" s="38"/>
      <c r="N20" s="38"/>
      <c r="O20" s="53"/>
      <c r="P20" s="37"/>
      <c r="Q20" s="38"/>
      <c r="R20" s="38"/>
      <c r="S20" s="38"/>
      <c r="T20" s="38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6" customFormat="1" ht="16.5" customHeight="1" x14ac:dyDescent="0.2">
      <c r="A21" s="66"/>
      <c r="B21" s="66"/>
      <c r="C21" s="39"/>
      <c r="D21" s="111"/>
      <c r="E21" s="71" t="s">
        <v>43</v>
      </c>
      <c r="F21" s="40">
        <f>F18-F19+F20</f>
        <v>26000</v>
      </c>
      <c r="G21" s="41">
        <f>G18-G19+G20</f>
        <v>26000</v>
      </c>
      <c r="H21" s="40">
        <f>H18-H19+H20</f>
        <v>26000</v>
      </c>
      <c r="I21" s="40"/>
      <c r="J21" s="40">
        <f>J18-J19+J20</f>
        <v>26000</v>
      </c>
      <c r="K21" s="40"/>
      <c r="L21" s="40"/>
      <c r="M21" s="40"/>
      <c r="N21" s="40"/>
      <c r="O21" s="42"/>
      <c r="P21" s="41"/>
      <c r="Q21" s="40"/>
      <c r="R21" s="40"/>
      <c r="S21" s="58"/>
      <c r="T21" s="58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3"/>
      <c r="B22" s="43"/>
      <c r="C22" s="45">
        <v>4260</v>
      </c>
      <c r="D22" s="74" t="s">
        <v>19</v>
      </c>
      <c r="E22" s="70" t="s">
        <v>40</v>
      </c>
      <c r="F22" s="36">
        <f>G22+P22</f>
        <v>1900000</v>
      </c>
      <c r="G22" s="37">
        <f>H22+K22+L22+M22</f>
        <v>1900000</v>
      </c>
      <c r="H22" s="38">
        <f>SUM(I22:J22)</f>
        <v>1900000</v>
      </c>
      <c r="I22" s="38"/>
      <c r="J22" s="38">
        <v>1900000</v>
      </c>
      <c r="K22" s="38"/>
      <c r="L22" s="38"/>
      <c r="M22" s="38"/>
      <c r="N22" s="38"/>
      <c r="O22" s="53"/>
      <c r="P22" s="54"/>
      <c r="Q22" s="38"/>
      <c r="R22" s="38"/>
      <c r="S22" s="38"/>
      <c r="T22" s="38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3" customFormat="1" ht="16.5" customHeight="1" x14ac:dyDescent="0.2">
      <c r="A23" s="35"/>
      <c r="B23" s="35"/>
      <c r="C23" s="43"/>
      <c r="D23" s="75"/>
      <c r="E23" s="70" t="s">
        <v>41</v>
      </c>
      <c r="F23" s="36">
        <f>G23+P23</f>
        <v>6000</v>
      </c>
      <c r="G23" s="37">
        <f>H23+K23+L23+M23</f>
        <v>6000</v>
      </c>
      <c r="H23" s="38">
        <f>SUM(I23:J23)</f>
        <v>6000</v>
      </c>
      <c r="I23" s="38"/>
      <c r="J23" s="38">
        <v>6000</v>
      </c>
      <c r="K23" s="38"/>
      <c r="L23" s="38"/>
      <c r="M23" s="38"/>
      <c r="N23" s="38"/>
      <c r="O23" s="53"/>
      <c r="P23" s="37"/>
      <c r="Q23" s="38"/>
      <c r="R23" s="38"/>
      <c r="S23" s="38"/>
      <c r="T23" s="38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3" customFormat="1" ht="16.5" customHeight="1" x14ac:dyDescent="0.2">
      <c r="A24" s="35"/>
      <c r="B24" s="35"/>
      <c r="C24" s="43"/>
      <c r="D24" s="75"/>
      <c r="E24" s="70" t="s">
        <v>42</v>
      </c>
      <c r="F24" s="36"/>
      <c r="G24" s="37"/>
      <c r="H24" s="38"/>
      <c r="I24" s="38"/>
      <c r="J24" s="38"/>
      <c r="K24" s="38"/>
      <c r="L24" s="38"/>
      <c r="M24" s="38"/>
      <c r="N24" s="38"/>
      <c r="O24" s="53"/>
      <c r="P24" s="37"/>
      <c r="Q24" s="38"/>
      <c r="R24" s="38"/>
      <c r="S24" s="38"/>
      <c r="T24" s="38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6" customFormat="1" ht="16.5" customHeight="1" x14ac:dyDescent="0.2">
      <c r="A25" s="66"/>
      <c r="B25" s="66"/>
      <c r="C25" s="39"/>
      <c r="D25" s="76"/>
      <c r="E25" s="71" t="s">
        <v>43</v>
      </c>
      <c r="F25" s="40">
        <f>F22-F23+F24</f>
        <v>1894000</v>
      </c>
      <c r="G25" s="41">
        <f>G22-G23+G24</f>
        <v>1894000</v>
      </c>
      <c r="H25" s="40">
        <f>H22-H23+H24</f>
        <v>1894000</v>
      </c>
      <c r="I25" s="40"/>
      <c r="J25" s="40">
        <f>J22-J23+J24</f>
        <v>1894000</v>
      </c>
      <c r="K25" s="40"/>
      <c r="L25" s="40"/>
      <c r="M25" s="40"/>
      <c r="N25" s="40"/>
      <c r="O25" s="42"/>
      <c r="P25" s="41"/>
      <c r="Q25" s="40"/>
      <c r="R25" s="40"/>
      <c r="S25" s="58"/>
      <c r="T25" s="5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04" customFormat="1" ht="16.5" customHeight="1" x14ac:dyDescent="0.2">
      <c r="A26" s="86"/>
      <c r="B26" s="86"/>
      <c r="C26" s="180" t="s">
        <v>45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</row>
    <row r="27" spans="1:84" s="104" customFormat="1" ht="16.5" customHeight="1" x14ac:dyDescent="0.2">
      <c r="A27" s="86"/>
      <c r="B27" s="35"/>
      <c r="C27" s="183" t="s">
        <v>66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5"/>
    </row>
    <row r="28" spans="1:84" s="104" customFormat="1" ht="16.5" customHeight="1" x14ac:dyDescent="0.2">
      <c r="A28" s="86"/>
      <c r="B28" s="35"/>
      <c r="C28" s="183" t="s">
        <v>67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</row>
    <row r="29" spans="1:84" s="104" customFormat="1" ht="16.5" customHeight="1" x14ac:dyDescent="0.2">
      <c r="A29" s="86"/>
      <c r="B29" s="35"/>
      <c r="C29" s="186" t="s">
        <v>68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8"/>
    </row>
    <row r="30" spans="1:84" s="1" customFormat="1" ht="18" customHeight="1" x14ac:dyDescent="0.2">
      <c r="A30" s="46">
        <v>754</v>
      </c>
      <c r="B30" s="46"/>
      <c r="C30" s="100"/>
      <c r="D30" s="118" t="s">
        <v>55</v>
      </c>
      <c r="E30" s="68" t="s">
        <v>40</v>
      </c>
      <c r="F30" s="23">
        <f>G30+P30</f>
        <v>2109166</v>
      </c>
      <c r="G30" s="24">
        <f>H30+K30+L30+M30</f>
        <v>2009166</v>
      </c>
      <c r="H30" s="25">
        <f>SUM(I30:J30)</f>
        <v>1706416</v>
      </c>
      <c r="I30" s="25">
        <v>1506672</v>
      </c>
      <c r="J30" s="25">
        <v>199744</v>
      </c>
      <c r="K30" s="25">
        <v>221000</v>
      </c>
      <c r="L30" s="25">
        <v>81750</v>
      </c>
      <c r="M30" s="25"/>
      <c r="N30" s="47"/>
      <c r="O30" s="48"/>
      <c r="P30" s="24">
        <f>Q30+S30+T30</f>
        <v>100000</v>
      </c>
      <c r="Q30" s="25"/>
      <c r="R30" s="25"/>
      <c r="S30" s="47"/>
      <c r="T30" s="25">
        <v>100000</v>
      </c>
      <c r="U30" s="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3" customFormat="1" ht="18" customHeight="1" x14ac:dyDescent="0.2">
      <c r="A31" s="22"/>
      <c r="B31" s="22"/>
      <c r="C31" s="65"/>
      <c r="D31" s="119"/>
      <c r="E31" s="68" t="s">
        <v>41</v>
      </c>
      <c r="F31" s="23">
        <f>G31+P31</f>
        <v>6950</v>
      </c>
      <c r="G31" s="26">
        <f>H31+K31+L31+M31</f>
        <v>6950</v>
      </c>
      <c r="H31" s="27">
        <f>SUM(I31:J31)</f>
        <v>6950</v>
      </c>
      <c r="I31" s="27"/>
      <c r="J31" s="27">
        <f>J35</f>
        <v>6950</v>
      </c>
      <c r="K31" s="27"/>
      <c r="L31" s="27"/>
      <c r="M31" s="27"/>
      <c r="N31" s="27"/>
      <c r="O31" s="179"/>
      <c r="P31" s="26"/>
      <c r="Q31" s="27"/>
      <c r="R31" s="27"/>
      <c r="S31" s="27"/>
      <c r="T31" s="27"/>
      <c r="U31" s="15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3" customFormat="1" ht="18" customHeight="1" x14ac:dyDescent="0.2">
      <c r="A32" s="22"/>
      <c r="B32" s="22"/>
      <c r="C32" s="65"/>
      <c r="D32" s="119"/>
      <c r="E32" s="68" t="s">
        <v>42</v>
      </c>
      <c r="F32" s="23">
        <f>G32+P32</f>
        <v>6950</v>
      </c>
      <c r="G32" s="26">
        <f>H32+K32+L32+M32</f>
        <v>6950</v>
      </c>
      <c r="H32" s="27">
        <f>SUM(I32:J32)</f>
        <v>6950</v>
      </c>
      <c r="I32" s="27"/>
      <c r="J32" s="27">
        <f>J36</f>
        <v>6950</v>
      </c>
      <c r="K32" s="27"/>
      <c r="L32" s="27"/>
      <c r="M32" s="27"/>
      <c r="N32" s="27"/>
      <c r="O32" s="179"/>
      <c r="P32" s="26"/>
      <c r="Q32" s="27"/>
      <c r="R32" s="27"/>
      <c r="S32" s="27"/>
      <c r="T32" s="27"/>
      <c r="U32" s="15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6" customFormat="1" ht="18" customHeight="1" x14ac:dyDescent="0.2">
      <c r="A33" s="65"/>
      <c r="B33" s="28"/>
      <c r="C33" s="28"/>
      <c r="D33" s="120"/>
      <c r="E33" s="69" t="s">
        <v>43</v>
      </c>
      <c r="F33" s="29">
        <f t="shared" ref="F33:K33" si="1">F30-F31+F32</f>
        <v>2109166</v>
      </c>
      <c r="G33" s="30">
        <f t="shared" si="1"/>
        <v>2009166</v>
      </c>
      <c r="H33" s="29">
        <f t="shared" si="1"/>
        <v>1706416</v>
      </c>
      <c r="I33" s="29">
        <f>I30-I31+I32</f>
        <v>1506672</v>
      </c>
      <c r="J33" s="77">
        <f>J30-J31+J32</f>
        <v>199744</v>
      </c>
      <c r="K33" s="77">
        <f t="shared" si="1"/>
        <v>221000</v>
      </c>
      <c r="L33" s="29">
        <f>L30-L31+L32</f>
        <v>81750</v>
      </c>
      <c r="M33" s="29"/>
      <c r="N33" s="29"/>
      <c r="O33" s="31"/>
      <c r="P33" s="30">
        <f t="shared" ref="P33:T33" si="2">P30-P31+P32</f>
        <v>100000</v>
      </c>
      <c r="Q33" s="29"/>
      <c r="R33" s="29"/>
      <c r="S33" s="77"/>
      <c r="T33" s="77">
        <f t="shared" si="2"/>
        <v>100000</v>
      </c>
      <c r="U33" s="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0" customFormat="1" ht="16.5" customHeight="1" x14ac:dyDescent="0.2">
      <c r="A34" s="35"/>
      <c r="B34" s="44">
        <v>75421</v>
      </c>
      <c r="C34" s="45"/>
      <c r="D34" s="112" t="s">
        <v>23</v>
      </c>
      <c r="E34" s="70" t="s">
        <v>40</v>
      </c>
      <c r="F34" s="32">
        <f>G34+P34</f>
        <v>9000</v>
      </c>
      <c r="G34" s="33">
        <f>H34+K34+L34+M34</f>
        <v>9000</v>
      </c>
      <c r="H34" s="34">
        <f>SUM(I34:J34)</f>
        <v>9000</v>
      </c>
      <c r="I34" s="51"/>
      <c r="J34" s="34">
        <v>9000</v>
      </c>
      <c r="K34" s="51"/>
      <c r="L34" s="51"/>
      <c r="M34" s="51"/>
      <c r="N34" s="51"/>
      <c r="O34" s="52"/>
      <c r="P34" s="37"/>
      <c r="Q34" s="34"/>
      <c r="R34" s="51"/>
      <c r="S34" s="51"/>
      <c r="T34" s="51"/>
      <c r="U34" s="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3" customFormat="1" ht="16.5" customHeight="1" x14ac:dyDescent="0.2">
      <c r="A35" s="35"/>
      <c r="B35" s="35"/>
      <c r="C35" s="43"/>
      <c r="D35" s="113"/>
      <c r="E35" s="70" t="s">
        <v>41</v>
      </c>
      <c r="F35" s="36">
        <f>G35+P35</f>
        <v>6950</v>
      </c>
      <c r="G35" s="37">
        <f>H35+K35+L35+M35</f>
        <v>6950</v>
      </c>
      <c r="H35" s="38">
        <f>SUM(I35:J35)</f>
        <v>6950</v>
      </c>
      <c r="I35" s="38"/>
      <c r="J35" s="153">
        <f>J39+J43</f>
        <v>6950</v>
      </c>
      <c r="K35" s="105"/>
      <c r="L35" s="105"/>
      <c r="M35" s="105"/>
      <c r="N35" s="105"/>
      <c r="O35" s="79"/>
      <c r="P35" s="37"/>
      <c r="Q35" s="38"/>
      <c r="R35" s="105"/>
      <c r="S35" s="105"/>
      <c r="T35" s="105"/>
      <c r="U35" s="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3" customFormat="1" ht="16.5" customHeight="1" x14ac:dyDescent="0.2">
      <c r="A36" s="35"/>
      <c r="B36" s="35"/>
      <c r="C36" s="43"/>
      <c r="D36" s="113"/>
      <c r="E36" s="70" t="s">
        <v>42</v>
      </c>
      <c r="F36" s="36">
        <f>G36+P36</f>
        <v>6950</v>
      </c>
      <c r="G36" s="37">
        <f>H36+K36+L36+M36</f>
        <v>6950</v>
      </c>
      <c r="H36" s="38">
        <f>SUM(I36:J36)</f>
        <v>6950</v>
      </c>
      <c r="I36" s="38"/>
      <c r="J36" s="153">
        <f>J40+J44</f>
        <v>6950</v>
      </c>
      <c r="K36" s="105"/>
      <c r="L36" s="105"/>
      <c r="M36" s="105"/>
      <c r="N36" s="105"/>
      <c r="O36" s="79"/>
      <c r="P36" s="37"/>
      <c r="Q36" s="38"/>
      <c r="R36" s="105"/>
      <c r="S36" s="105"/>
      <c r="T36" s="105"/>
      <c r="U36" s="2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6" customFormat="1" ht="16.5" customHeight="1" x14ac:dyDescent="0.2">
      <c r="A37" s="66"/>
      <c r="B37" s="66"/>
      <c r="C37" s="39"/>
      <c r="D37" s="114"/>
      <c r="E37" s="71" t="s">
        <v>43</v>
      </c>
      <c r="F37" s="40">
        <f>F34-F35+F36</f>
        <v>9000</v>
      </c>
      <c r="G37" s="41">
        <f>G34-G35+G36</f>
        <v>9000</v>
      </c>
      <c r="H37" s="40">
        <f>H34-H35+H36</f>
        <v>9000</v>
      </c>
      <c r="I37" s="40"/>
      <c r="J37" s="40">
        <f>J34-J35+J36</f>
        <v>9000</v>
      </c>
      <c r="K37" s="40"/>
      <c r="L37" s="40"/>
      <c r="M37" s="40"/>
      <c r="N37" s="40"/>
      <c r="O37" s="42"/>
      <c r="P37" s="41"/>
      <c r="Q37" s="40"/>
      <c r="R37" s="40"/>
      <c r="S37" s="58"/>
      <c r="T37" s="58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8" customFormat="1" ht="17.25" customHeight="1" x14ac:dyDescent="0.2">
      <c r="A38" s="43"/>
      <c r="B38" s="43"/>
      <c r="C38" s="43">
        <v>4210</v>
      </c>
      <c r="D38" s="109" t="s">
        <v>18</v>
      </c>
      <c r="E38" s="70" t="s">
        <v>40</v>
      </c>
      <c r="F38" s="36">
        <f>G38+P38</f>
        <v>2000</v>
      </c>
      <c r="G38" s="37">
        <f>H38+K38+L38+M38</f>
        <v>2000</v>
      </c>
      <c r="H38" s="38">
        <f>SUM(I38:J38)</f>
        <v>2000</v>
      </c>
      <c r="I38" s="38"/>
      <c r="J38" s="38">
        <v>2000</v>
      </c>
      <c r="K38" s="38"/>
      <c r="L38" s="38"/>
      <c r="M38" s="38"/>
      <c r="N38" s="38"/>
      <c r="O38" s="53"/>
      <c r="P38" s="54"/>
      <c r="Q38" s="38"/>
      <c r="R38" s="38"/>
      <c r="S38" s="38"/>
      <c r="T38" s="38"/>
      <c r="U38" s="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3" customFormat="1" ht="17.25" customHeight="1" x14ac:dyDescent="0.2">
      <c r="A39" s="35"/>
      <c r="B39" s="35"/>
      <c r="C39" s="43"/>
      <c r="D39" s="110"/>
      <c r="E39" s="70" t="s">
        <v>41</v>
      </c>
      <c r="F39" s="36"/>
      <c r="G39" s="37"/>
      <c r="H39" s="38"/>
      <c r="I39" s="38"/>
      <c r="J39" s="38"/>
      <c r="K39" s="38"/>
      <c r="L39" s="38"/>
      <c r="M39" s="38"/>
      <c r="N39" s="38"/>
      <c r="O39" s="53"/>
      <c r="P39" s="37"/>
      <c r="Q39" s="38"/>
      <c r="R39" s="38"/>
      <c r="S39" s="38"/>
      <c r="T39" s="38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3" customFormat="1" ht="17.25" customHeight="1" x14ac:dyDescent="0.2">
      <c r="A40" s="35"/>
      <c r="B40" s="35"/>
      <c r="C40" s="43"/>
      <c r="D40" s="110"/>
      <c r="E40" s="70" t="s">
        <v>42</v>
      </c>
      <c r="F40" s="36">
        <f>G40+P40</f>
        <v>6950</v>
      </c>
      <c r="G40" s="37">
        <f>H40+K40+L40+M40</f>
        <v>6950</v>
      </c>
      <c r="H40" s="38">
        <f>SUM(I40:J40)</f>
        <v>6950</v>
      </c>
      <c r="I40" s="38"/>
      <c r="J40" s="38">
        <v>6950</v>
      </c>
      <c r="K40" s="38"/>
      <c r="L40" s="38"/>
      <c r="M40" s="38"/>
      <c r="N40" s="38"/>
      <c r="O40" s="53"/>
      <c r="P40" s="37"/>
      <c r="Q40" s="38"/>
      <c r="R40" s="38"/>
      <c r="S40" s="38"/>
      <c r="T40" s="38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6" customFormat="1" ht="17.25" customHeight="1" x14ac:dyDescent="0.2">
      <c r="A41" s="66"/>
      <c r="B41" s="66"/>
      <c r="C41" s="39"/>
      <c r="D41" s="111"/>
      <c r="E41" s="71" t="s">
        <v>43</v>
      </c>
      <c r="F41" s="40">
        <f>F38-F39+F40</f>
        <v>8950</v>
      </c>
      <c r="G41" s="41">
        <f>G38-G39+G40</f>
        <v>8950</v>
      </c>
      <c r="H41" s="40">
        <f>H38-H39+H40</f>
        <v>8950</v>
      </c>
      <c r="I41" s="40"/>
      <c r="J41" s="40">
        <f>J38-J39+J40</f>
        <v>8950</v>
      </c>
      <c r="K41" s="40"/>
      <c r="L41" s="40"/>
      <c r="M41" s="40"/>
      <c r="N41" s="40"/>
      <c r="O41" s="42"/>
      <c r="P41" s="41"/>
      <c r="Q41" s="40"/>
      <c r="R41" s="40"/>
      <c r="S41" s="58"/>
      <c r="T41" s="58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8" customFormat="1" ht="17.25" customHeight="1" x14ac:dyDescent="0.2">
      <c r="A42" s="43"/>
      <c r="B42" s="43"/>
      <c r="C42" s="43">
        <v>4300</v>
      </c>
      <c r="D42" s="109" t="s">
        <v>21</v>
      </c>
      <c r="E42" s="70" t="s">
        <v>40</v>
      </c>
      <c r="F42" s="36">
        <f>G42+P42</f>
        <v>7000</v>
      </c>
      <c r="G42" s="37">
        <f>H42+K42+L42+M42</f>
        <v>7000</v>
      </c>
      <c r="H42" s="38">
        <f>SUM(I42:J42)</f>
        <v>7000</v>
      </c>
      <c r="I42" s="38"/>
      <c r="J42" s="38">
        <v>7000</v>
      </c>
      <c r="K42" s="38"/>
      <c r="L42" s="38"/>
      <c r="M42" s="38"/>
      <c r="N42" s="38"/>
      <c r="O42" s="53"/>
      <c r="P42" s="54"/>
      <c r="Q42" s="38"/>
      <c r="R42" s="38"/>
      <c r="S42" s="38"/>
      <c r="T42" s="38"/>
      <c r="U42" s="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3" customFormat="1" ht="17.25" customHeight="1" x14ac:dyDescent="0.2">
      <c r="A43" s="35"/>
      <c r="B43" s="35"/>
      <c r="C43" s="43"/>
      <c r="D43" s="110"/>
      <c r="E43" s="70" t="s">
        <v>41</v>
      </c>
      <c r="F43" s="36">
        <f>G43+P43</f>
        <v>6950</v>
      </c>
      <c r="G43" s="37">
        <f>H43+K43+L43+M43</f>
        <v>6950</v>
      </c>
      <c r="H43" s="38">
        <f>SUM(I43:J43)</f>
        <v>6950</v>
      </c>
      <c r="I43" s="38"/>
      <c r="J43" s="38">
        <v>6950</v>
      </c>
      <c r="K43" s="38"/>
      <c r="L43" s="38"/>
      <c r="M43" s="38"/>
      <c r="N43" s="38"/>
      <c r="O43" s="53"/>
      <c r="P43" s="37"/>
      <c r="Q43" s="38"/>
      <c r="R43" s="38"/>
      <c r="S43" s="38"/>
      <c r="T43" s="38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3" customFormat="1" ht="17.25" customHeight="1" x14ac:dyDescent="0.2">
      <c r="A44" s="35"/>
      <c r="B44" s="35"/>
      <c r="C44" s="43"/>
      <c r="D44" s="110"/>
      <c r="E44" s="70" t="s">
        <v>42</v>
      </c>
      <c r="F44" s="36"/>
      <c r="G44" s="37"/>
      <c r="H44" s="38"/>
      <c r="I44" s="38"/>
      <c r="J44" s="38"/>
      <c r="K44" s="38"/>
      <c r="L44" s="38"/>
      <c r="M44" s="38"/>
      <c r="N44" s="38"/>
      <c r="O44" s="53"/>
      <c r="P44" s="37"/>
      <c r="Q44" s="38"/>
      <c r="R44" s="38"/>
      <c r="S44" s="38"/>
      <c r="T44" s="38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6" customFormat="1" ht="17.25" customHeight="1" x14ac:dyDescent="0.2">
      <c r="A45" s="66"/>
      <c r="B45" s="66"/>
      <c r="C45" s="39"/>
      <c r="D45" s="111"/>
      <c r="E45" s="71" t="s">
        <v>43</v>
      </c>
      <c r="F45" s="40">
        <f>F42-F43+F44</f>
        <v>50</v>
      </c>
      <c r="G45" s="41">
        <f>G42-G43+G44</f>
        <v>50</v>
      </c>
      <c r="H45" s="40">
        <f>H42-H43+H44</f>
        <v>50</v>
      </c>
      <c r="I45" s="40"/>
      <c r="J45" s="40">
        <f>J42-J43+J44</f>
        <v>50</v>
      </c>
      <c r="K45" s="40"/>
      <c r="L45" s="40"/>
      <c r="M45" s="40"/>
      <c r="N45" s="40"/>
      <c r="O45" s="42"/>
      <c r="P45" s="41"/>
      <c r="Q45" s="40"/>
      <c r="R45" s="40"/>
      <c r="S45" s="58"/>
      <c r="T45" s="58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04" customFormat="1" ht="17.25" customHeight="1" x14ac:dyDescent="0.2">
      <c r="A46" s="86"/>
      <c r="B46" s="86"/>
      <c r="C46" s="180" t="s">
        <v>45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2"/>
    </row>
    <row r="47" spans="1:84" s="104" customFormat="1" ht="17.25" customHeight="1" x14ac:dyDescent="0.2">
      <c r="A47" s="86"/>
      <c r="B47" s="35"/>
      <c r="C47" s="183" t="s">
        <v>63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5"/>
    </row>
    <row r="48" spans="1:84" s="104" customFormat="1" ht="17.25" customHeight="1" x14ac:dyDescent="0.2">
      <c r="A48" s="86"/>
      <c r="B48" s="35"/>
      <c r="C48" s="183" t="s">
        <v>64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5"/>
    </row>
    <row r="49" spans="1:84" s="104" customFormat="1" ht="17.25" customHeight="1" x14ac:dyDescent="0.2">
      <c r="A49" s="86"/>
      <c r="B49" s="35"/>
      <c r="C49" s="186" t="s">
        <v>65</v>
      </c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8"/>
    </row>
    <row r="50" spans="1:84" s="2" customFormat="1" ht="18" customHeight="1" x14ac:dyDescent="0.2">
      <c r="A50" s="46">
        <v>758</v>
      </c>
      <c r="B50" s="46"/>
      <c r="C50" s="100"/>
      <c r="D50" s="118" t="s">
        <v>5</v>
      </c>
      <c r="E50" s="68" t="s">
        <v>40</v>
      </c>
      <c r="F50" s="23">
        <f>G50+P50</f>
        <v>2574258.4300000002</v>
      </c>
      <c r="G50" s="24">
        <f>H50+K50+L50+M50</f>
        <v>2574258.4300000002</v>
      </c>
      <c r="H50" s="25">
        <f>SUM(I50:J50)</f>
        <v>2554921</v>
      </c>
      <c r="I50" s="25"/>
      <c r="J50" s="25">
        <v>2554921</v>
      </c>
      <c r="K50" s="25"/>
      <c r="L50" s="25">
        <v>19337.43</v>
      </c>
      <c r="M50" s="25"/>
      <c r="N50" s="47"/>
      <c r="O50" s="48"/>
      <c r="P50" s="92"/>
      <c r="Q50" s="25"/>
      <c r="R50" s="25"/>
      <c r="S50" s="25"/>
      <c r="T50" s="25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" customFormat="1" ht="18" customHeight="1" x14ac:dyDescent="0.2">
      <c r="A51" s="22"/>
      <c r="B51" s="22"/>
      <c r="C51" s="65"/>
      <c r="D51" s="119"/>
      <c r="E51" s="68" t="s">
        <v>41</v>
      </c>
      <c r="F51" s="23">
        <f>G51+P51</f>
        <v>210145</v>
      </c>
      <c r="G51" s="26">
        <f>H51+K51+L51+M51</f>
        <v>210145</v>
      </c>
      <c r="H51" s="27">
        <f>SUM(I51:J51)</f>
        <v>210145</v>
      </c>
      <c r="I51" s="27"/>
      <c r="J51" s="27">
        <f>J55</f>
        <v>210145</v>
      </c>
      <c r="K51" s="27"/>
      <c r="L51" s="27"/>
      <c r="M51" s="27"/>
      <c r="N51" s="49"/>
      <c r="O51" s="50"/>
      <c r="P51" s="93"/>
      <c r="Q51" s="27"/>
      <c r="R51" s="27"/>
      <c r="S51" s="27"/>
      <c r="T51" s="27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2" customFormat="1" ht="18" customHeight="1" x14ac:dyDescent="0.2">
      <c r="A52" s="22"/>
      <c r="B52" s="22"/>
      <c r="C52" s="65"/>
      <c r="D52" s="119"/>
      <c r="E52" s="68" t="s">
        <v>42</v>
      </c>
      <c r="F52" s="23"/>
      <c r="G52" s="26"/>
      <c r="H52" s="27"/>
      <c r="I52" s="27"/>
      <c r="J52" s="27"/>
      <c r="K52" s="27"/>
      <c r="L52" s="27"/>
      <c r="M52" s="27"/>
      <c r="N52" s="49"/>
      <c r="O52" s="50"/>
      <c r="P52" s="93"/>
      <c r="Q52" s="27"/>
      <c r="R52" s="27"/>
      <c r="S52" s="27"/>
      <c r="T52" s="27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6" customFormat="1" ht="18" customHeight="1" x14ac:dyDescent="0.2">
      <c r="A53" s="65"/>
      <c r="B53" s="65"/>
      <c r="C53" s="28"/>
      <c r="D53" s="120"/>
      <c r="E53" s="69" t="s">
        <v>43</v>
      </c>
      <c r="F53" s="29">
        <f>F50-F51+F52</f>
        <v>2364113.4300000002</v>
      </c>
      <c r="G53" s="30">
        <f>G50-G51+G52</f>
        <v>2364113.4300000002</v>
      </c>
      <c r="H53" s="29">
        <f>H50-H51+H52</f>
        <v>2344776</v>
      </c>
      <c r="I53" s="29"/>
      <c r="J53" s="29">
        <f>J50-J51+J52</f>
        <v>2344776</v>
      </c>
      <c r="K53" s="29"/>
      <c r="L53" s="29">
        <f>L50-L51+L52</f>
        <v>19337.43</v>
      </c>
      <c r="M53" s="29"/>
      <c r="N53" s="29"/>
      <c r="O53" s="31"/>
      <c r="P53" s="94"/>
      <c r="Q53" s="29"/>
      <c r="R53" s="29"/>
      <c r="S53" s="77"/>
      <c r="T53" s="77"/>
      <c r="U53" s="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0" customFormat="1" ht="18" customHeight="1" x14ac:dyDescent="0.2">
      <c r="A54" s="35"/>
      <c r="B54" s="44">
        <v>75818</v>
      </c>
      <c r="C54" s="45"/>
      <c r="D54" s="112" t="s">
        <v>3</v>
      </c>
      <c r="E54" s="70" t="s">
        <v>40</v>
      </c>
      <c r="F54" s="36">
        <f>G54+P54</f>
        <v>2554921</v>
      </c>
      <c r="G54" s="37">
        <f>H54+K54+L54+M54</f>
        <v>2554921</v>
      </c>
      <c r="H54" s="38">
        <f>SUM(I54:J54)</f>
        <v>2554921</v>
      </c>
      <c r="I54" s="51"/>
      <c r="J54" s="34">
        <f>J58</f>
        <v>2554921</v>
      </c>
      <c r="K54" s="51"/>
      <c r="L54" s="51"/>
      <c r="M54" s="51"/>
      <c r="N54" s="51"/>
      <c r="O54" s="52"/>
      <c r="P54" s="56"/>
      <c r="Q54" s="51"/>
      <c r="R54" s="51"/>
      <c r="S54" s="51"/>
      <c r="T54" s="51"/>
      <c r="U54" s="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3" customFormat="1" ht="18" customHeight="1" x14ac:dyDescent="0.2">
      <c r="A55" s="35"/>
      <c r="B55" s="35"/>
      <c r="C55" s="43"/>
      <c r="D55" s="113"/>
      <c r="E55" s="70" t="s">
        <v>41</v>
      </c>
      <c r="F55" s="36">
        <f>G55+P55</f>
        <v>210145</v>
      </c>
      <c r="G55" s="37">
        <f>H55+K55+L55+M55</f>
        <v>210145</v>
      </c>
      <c r="H55" s="38">
        <f>SUM(I55:J55)</f>
        <v>210145</v>
      </c>
      <c r="I55" s="105"/>
      <c r="J55" s="38">
        <f>J59</f>
        <v>210145</v>
      </c>
      <c r="K55" s="105"/>
      <c r="L55" s="105"/>
      <c r="M55" s="105"/>
      <c r="N55" s="105"/>
      <c r="O55" s="79"/>
      <c r="P55" s="54"/>
      <c r="Q55" s="105"/>
      <c r="R55" s="105"/>
      <c r="S55" s="105"/>
      <c r="T55" s="105"/>
      <c r="U55" s="2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3" customFormat="1" ht="18" customHeight="1" x14ac:dyDescent="0.2">
      <c r="A56" s="35"/>
      <c r="B56" s="35"/>
      <c r="C56" s="43"/>
      <c r="D56" s="113"/>
      <c r="E56" s="70" t="s">
        <v>42</v>
      </c>
      <c r="F56" s="36"/>
      <c r="G56" s="37"/>
      <c r="H56" s="38"/>
      <c r="I56" s="105"/>
      <c r="J56" s="38"/>
      <c r="K56" s="105"/>
      <c r="L56" s="105"/>
      <c r="M56" s="105"/>
      <c r="N56" s="105"/>
      <c r="O56" s="79"/>
      <c r="P56" s="54"/>
      <c r="Q56" s="105"/>
      <c r="R56" s="105"/>
      <c r="S56" s="105"/>
      <c r="T56" s="105"/>
      <c r="U56" s="2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6" customFormat="1" ht="18" customHeight="1" x14ac:dyDescent="0.2">
      <c r="A57" s="66"/>
      <c r="B57" s="66"/>
      <c r="C57" s="39"/>
      <c r="D57" s="114"/>
      <c r="E57" s="71" t="s">
        <v>43</v>
      </c>
      <c r="F57" s="40">
        <f>F54-F55+F56</f>
        <v>2344776</v>
      </c>
      <c r="G57" s="41">
        <f>G54-G55+G56</f>
        <v>2344776</v>
      </c>
      <c r="H57" s="40">
        <f>H54-H55+H56</f>
        <v>2344776</v>
      </c>
      <c r="I57" s="40"/>
      <c r="J57" s="40">
        <f>J54-J55+J56</f>
        <v>2344776</v>
      </c>
      <c r="K57" s="40"/>
      <c r="L57" s="40"/>
      <c r="M57" s="40"/>
      <c r="N57" s="40"/>
      <c r="O57" s="42"/>
      <c r="P57" s="41"/>
      <c r="Q57" s="40"/>
      <c r="R57" s="40"/>
      <c r="S57" s="58"/>
      <c r="T57" s="58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0" customFormat="1" ht="16.5" customHeight="1" x14ac:dyDescent="0.2">
      <c r="A58" s="43"/>
      <c r="B58" s="43"/>
      <c r="C58" s="43">
        <v>4810</v>
      </c>
      <c r="D58" s="74" t="s">
        <v>24</v>
      </c>
      <c r="E58" s="70" t="s">
        <v>40</v>
      </c>
      <c r="F58" s="36">
        <f>G58+P58</f>
        <v>2554921</v>
      </c>
      <c r="G58" s="37">
        <f>H58+K58+L58+M58</f>
        <v>2554921</v>
      </c>
      <c r="H58" s="38">
        <f>SUM(I58:J58)</f>
        <v>2554921</v>
      </c>
      <c r="I58" s="34"/>
      <c r="J58" s="34">
        <v>2554921</v>
      </c>
      <c r="K58" s="34"/>
      <c r="L58" s="34"/>
      <c r="M58" s="34"/>
      <c r="N58" s="34"/>
      <c r="O58" s="57"/>
      <c r="P58" s="56"/>
      <c r="Q58" s="34"/>
      <c r="R58" s="34"/>
      <c r="S58" s="34"/>
      <c r="T58" s="38"/>
      <c r="U58" s="1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3" customFormat="1" ht="16.5" customHeight="1" x14ac:dyDescent="0.2">
      <c r="A59" s="35"/>
      <c r="B59" s="35"/>
      <c r="C59" s="43"/>
      <c r="D59" s="75"/>
      <c r="E59" s="70" t="s">
        <v>41</v>
      </c>
      <c r="F59" s="36">
        <f>G59+P59</f>
        <v>210145</v>
      </c>
      <c r="G59" s="37">
        <f>H59+K59+L59+M59</f>
        <v>210145</v>
      </c>
      <c r="H59" s="38">
        <f>SUM(I59:J59)</f>
        <v>210145</v>
      </c>
      <c r="I59" s="38"/>
      <c r="J59" s="38">
        <v>210145</v>
      </c>
      <c r="K59" s="38"/>
      <c r="L59" s="38"/>
      <c r="M59" s="38"/>
      <c r="N59" s="38"/>
      <c r="O59" s="53"/>
      <c r="P59" s="37"/>
      <c r="Q59" s="38"/>
      <c r="R59" s="38"/>
      <c r="S59" s="38"/>
      <c r="T59" s="38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3" customFormat="1" ht="16.5" customHeight="1" x14ac:dyDescent="0.2">
      <c r="A60" s="35"/>
      <c r="B60" s="35"/>
      <c r="C60" s="43"/>
      <c r="D60" s="75"/>
      <c r="E60" s="70" t="s">
        <v>42</v>
      </c>
      <c r="F60" s="36"/>
      <c r="G60" s="37"/>
      <c r="H60" s="38"/>
      <c r="I60" s="38"/>
      <c r="J60" s="38"/>
      <c r="K60" s="38"/>
      <c r="L60" s="38"/>
      <c r="M60" s="38"/>
      <c r="N60" s="38"/>
      <c r="O60" s="53"/>
      <c r="P60" s="37"/>
      <c r="Q60" s="38"/>
      <c r="R60" s="38"/>
      <c r="S60" s="38"/>
      <c r="T60" s="38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6" customFormat="1" ht="16.5" customHeight="1" x14ac:dyDescent="0.2">
      <c r="A61" s="66"/>
      <c r="B61" s="66"/>
      <c r="C61" s="39"/>
      <c r="D61" s="76"/>
      <c r="E61" s="71" t="s">
        <v>43</v>
      </c>
      <c r="F61" s="40">
        <f>F58-F59+F60</f>
        <v>2344776</v>
      </c>
      <c r="G61" s="41">
        <f>G58-G59+G60</f>
        <v>2344776</v>
      </c>
      <c r="H61" s="40">
        <f>H58-H59+H60</f>
        <v>2344776</v>
      </c>
      <c r="I61" s="40"/>
      <c r="J61" s="40">
        <f>J58-J59+J60</f>
        <v>2344776</v>
      </c>
      <c r="K61" s="40"/>
      <c r="L61" s="40"/>
      <c r="M61" s="40"/>
      <c r="N61" s="40"/>
      <c r="O61" s="42"/>
      <c r="P61" s="41"/>
      <c r="Q61" s="40"/>
      <c r="R61" s="40"/>
      <c r="S61" s="58"/>
      <c r="T61" s="58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04" customFormat="1" ht="18" customHeight="1" x14ac:dyDescent="0.2">
      <c r="A62" s="86"/>
      <c r="B62" s="86"/>
      <c r="C62" s="180" t="s">
        <v>45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2"/>
    </row>
    <row r="63" spans="1:84" s="104" customFormat="1" ht="18" customHeight="1" x14ac:dyDescent="0.2">
      <c r="A63" s="86"/>
      <c r="B63" s="35"/>
      <c r="C63" s="183" t="s">
        <v>60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5"/>
    </row>
    <row r="64" spans="1:84" s="104" customFormat="1" ht="18" customHeight="1" x14ac:dyDescent="0.2">
      <c r="A64" s="86"/>
      <c r="B64" s="35"/>
      <c r="C64" s="183" t="s">
        <v>61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5"/>
    </row>
    <row r="65" spans="1:84" s="104" customFormat="1" ht="18" customHeight="1" x14ac:dyDescent="0.2">
      <c r="A65" s="86"/>
      <c r="B65" s="35"/>
      <c r="C65" s="186" t="s">
        <v>62</v>
      </c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84" s="8" customFormat="1" ht="18" customHeight="1" x14ac:dyDescent="0.2">
      <c r="A66" s="46">
        <v>801</v>
      </c>
      <c r="B66" s="46"/>
      <c r="C66" s="100"/>
      <c r="D66" s="118" t="s">
        <v>4</v>
      </c>
      <c r="E66" s="72" t="s">
        <v>40</v>
      </c>
      <c r="F66" s="59">
        <f>G66+P66</f>
        <v>57061686.82</v>
      </c>
      <c r="G66" s="24">
        <f>H66+K66+L66+M66</f>
        <v>56912686.82</v>
      </c>
      <c r="H66" s="25">
        <f>SUM(I66:J66)</f>
        <v>51334592.82</v>
      </c>
      <c r="I66" s="25">
        <v>45833462</v>
      </c>
      <c r="J66" s="25">
        <v>5501130.8200000003</v>
      </c>
      <c r="K66" s="25">
        <v>5445600</v>
      </c>
      <c r="L66" s="25">
        <v>132494</v>
      </c>
      <c r="M66" s="25"/>
      <c r="N66" s="47"/>
      <c r="O66" s="48"/>
      <c r="P66" s="24">
        <f>Q66+S66+T66</f>
        <v>149000</v>
      </c>
      <c r="Q66" s="25">
        <v>149000</v>
      </c>
      <c r="R66" s="47"/>
      <c r="S66" s="47"/>
      <c r="T66" s="25"/>
      <c r="U66" s="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3" customFormat="1" ht="18" customHeight="1" x14ac:dyDescent="0.2">
      <c r="A67" s="22"/>
      <c r="B67" s="22"/>
      <c r="C67" s="65"/>
      <c r="D67" s="119"/>
      <c r="E67" s="68" t="s">
        <v>41</v>
      </c>
      <c r="F67" s="23">
        <f>G67+P67</f>
        <v>38</v>
      </c>
      <c r="G67" s="26">
        <f>H67+K67+L67+M67</f>
        <v>38</v>
      </c>
      <c r="H67" s="27">
        <f>SUM(I67:J67)</f>
        <v>38</v>
      </c>
      <c r="I67" s="27">
        <f>I71+I82+I93</f>
        <v>38</v>
      </c>
      <c r="J67" s="27"/>
      <c r="K67" s="27"/>
      <c r="L67" s="27"/>
      <c r="M67" s="27"/>
      <c r="N67" s="49"/>
      <c r="O67" s="50"/>
      <c r="P67" s="26"/>
      <c r="Q67" s="27"/>
      <c r="R67" s="49"/>
      <c r="S67" s="49"/>
      <c r="T67" s="27"/>
      <c r="U67" s="2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3" customFormat="1" ht="18" customHeight="1" x14ac:dyDescent="0.2">
      <c r="A68" s="22"/>
      <c r="B68" s="22"/>
      <c r="C68" s="65"/>
      <c r="D68" s="119"/>
      <c r="E68" s="68" t="s">
        <v>42</v>
      </c>
      <c r="F68" s="23">
        <f>G68+P68</f>
        <v>1562032</v>
      </c>
      <c r="G68" s="26">
        <f>H68+K68+L68+M68</f>
        <v>1562032</v>
      </c>
      <c r="H68" s="27">
        <f>SUM(I68:J68)</f>
        <v>1562032</v>
      </c>
      <c r="I68" s="27">
        <f>I72+I83+I94</f>
        <v>1362032</v>
      </c>
      <c r="J68" s="27">
        <f>J72+J83+J94</f>
        <v>200000</v>
      </c>
      <c r="K68" s="27"/>
      <c r="L68" s="27"/>
      <c r="M68" s="27"/>
      <c r="N68" s="49"/>
      <c r="O68" s="50"/>
      <c r="P68" s="26"/>
      <c r="Q68" s="27"/>
      <c r="R68" s="49"/>
      <c r="S68" s="49"/>
      <c r="T68" s="27"/>
      <c r="U68" s="2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6" customFormat="1" ht="18" customHeight="1" x14ac:dyDescent="0.2">
      <c r="A69" s="65"/>
      <c r="B69" s="28"/>
      <c r="C69" s="28"/>
      <c r="D69" s="120"/>
      <c r="E69" s="69" t="s">
        <v>43</v>
      </c>
      <c r="F69" s="29">
        <f t="shared" ref="F69:L69" si="3">F66-F67+F68</f>
        <v>58623680.82</v>
      </c>
      <c r="G69" s="30">
        <f t="shared" si="3"/>
        <v>58474680.82</v>
      </c>
      <c r="H69" s="29">
        <f t="shared" si="3"/>
        <v>52896586.82</v>
      </c>
      <c r="I69" s="77">
        <f t="shared" si="3"/>
        <v>47195456</v>
      </c>
      <c r="J69" s="77">
        <f t="shared" si="3"/>
        <v>5701130.8200000003</v>
      </c>
      <c r="K69" s="77">
        <f t="shared" si="3"/>
        <v>5445600</v>
      </c>
      <c r="L69" s="77">
        <f t="shared" si="3"/>
        <v>132494</v>
      </c>
      <c r="M69" s="77"/>
      <c r="N69" s="29"/>
      <c r="O69" s="31"/>
      <c r="P69" s="30">
        <f>P66-P67+P68</f>
        <v>149000</v>
      </c>
      <c r="Q69" s="77">
        <f>Q66-Q67+Q68</f>
        <v>149000</v>
      </c>
      <c r="R69" s="29"/>
      <c r="S69" s="77"/>
      <c r="T69" s="77"/>
      <c r="U69" s="1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8" customFormat="1" ht="18" customHeight="1" x14ac:dyDescent="0.2">
      <c r="A70" s="35"/>
      <c r="B70" s="35">
        <v>80101</v>
      </c>
      <c r="C70" s="45"/>
      <c r="D70" s="112" t="s">
        <v>2</v>
      </c>
      <c r="E70" s="70" t="s">
        <v>40</v>
      </c>
      <c r="F70" s="32">
        <f>G70+P70</f>
        <v>28196427.82</v>
      </c>
      <c r="G70" s="33">
        <f>H70+K70+L70+M70</f>
        <v>28147427.82</v>
      </c>
      <c r="H70" s="34">
        <f>SUM(I70:J70)</f>
        <v>27733927.82</v>
      </c>
      <c r="I70" s="34">
        <v>24705520</v>
      </c>
      <c r="J70" s="34">
        <v>3028407.82</v>
      </c>
      <c r="K70" s="38">
        <v>393000</v>
      </c>
      <c r="L70" s="38">
        <v>20500</v>
      </c>
      <c r="M70" s="34"/>
      <c r="N70" s="51"/>
      <c r="O70" s="52"/>
      <c r="P70" s="33">
        <f>Q70+S70+T70</f>
        <v>49000</v>
      </c>
      <c r="Q70" s="34">
        <v>49000</v>
      </c>
      <c r="R70" s="51"/>
      <c r="S70" s="51"/>
      <c r="T70" s="51"/>
      <c r="U70" s="2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3" customFormat="1" ht="18" customHeight="1" x14ac:dyDescent="0.2">
      <c r="A71" s="35"/>
      <c r="B71" s="35"/>
      <c r="C71" s="43"/>
      <c r="D71" s="113"/>
      <c r="E71" s="70" t="s">
        <v>41</v>
      </c>
      <c r="F71" s="36"/>
      <c r="G71" s="37"/>
      <c r="H71" s="38"/>
      <c r="I71" s="38"/>
      <c r="J71" s="38"/>
      <c r="K71" s="38"/>
      <c r="L71" s="38"/>
      <c r="M71" s="38"/>
      <c r="N71" s="105"/>
      <c r="O71" s="79"/>
      <c r="P71" s="37"/>
      <c r="Q71" s="38"/>
      <c r="R71" s="105"/>
      <c r="S71" s="105"/>
      <c r="T71" s="105"/>
      <c r="U71" s="2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3" customFormat="1" ht="18" customHeight="1" x14ac:dyDescent="0.2">
      <c r="A72" s="35"/>
      <c r="B72" s="35"/>
      <c r="C72" s="43"/>
      <c r="D72" s="113"/>
      <c r="E72" s="70" t="s">
        <v>42</v>
      </c>
      <c r="F72" s="36">
        <f>G72+P72</f>
        <v>200000</v>
      </c>
      <c r="G72" s="37">
        <f>H72+K72+L72+M72</f>
        <v>200000</v>
      </c>
      <c r="H72" s="38">
        <f>SUM(I72:J72)</f>
        <v>200000</v>
      </c>
      <c r="I72" s="38"/>
      <c r="J72" s="38">
        <f>J76</f>
        <v>200000</v>
      </c>
      <c r="K72" s="38"/>
      <c r="L72" s="38"/>
      <c r="M72" s="38"/>
      <c r="N72" s="105"/>
      <c r="O72" s="79"/>
      <c r="P72" s="37"/>
      <c r="Q72" s="38"/>
      <c r="R72" s="105"/>
      <c r="S72" s="105"/>
      <c r="T72" s="105"/>
      <c r="U72" s="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6" customFormat="1" ht="18" customHeight="1" x14ac:dyDescent="0.2">
      <c r="A73" s="66"/>
      <c r="B73" s="66"/>
      <c r="C73" s="39"/>
      <c r="D73" s="114"/>
      <c r="E73" s="71" t="s">
        <v>43</v>
      </c>
      <c r="F73" s="40">
        <f t="shared" ref="F73:Q73" si="4">F70-F71+F72</f>
        <v>28396427.82</v>
      </c>
      <c r="G73" s="41">
        <f t="shared" si="4"/>
        <v>28347427.82</v>
      </c>
      <c r="H73" s="40">
        <f t="shared" si="4"/>
        <v>27933927.82</v>
      </c>
      <c r="I73" s="58">
        <f t="shared" si="4"/>
        <v>24705520</v>
      </c>
      <c r="J73" s="58">
        <f t="shared" si="4"/>
        <v>3228407.82</v>
      </c>
      <c r="K73" s="58">
        <f t="shared" si="4"/>
        <v>393000</v>
      </c>
      <c r="L73" s="58">
        <f>L70-L71+L72</f>
        <v>20500</v>
      </c>
      <c r="M73" s="40"/>
      <c r="N73" s="40"/>
      <c r="O73" s="42"/>
      <c r="P73" s="41">
        <f t="shared" si="4"/>
        <v>49000</v>
      </c>
      <c r="Q73" s="40">
        <f t="shared" si="4"/>
        <v>49000</v>
      </c>
      <c r="R73" s="40"/>
      <c r="S73" s="58"/>
      <c r="T73" s="58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" customFormat="1" ht="18" customHeight="1" x14ac:dyDescent="0.2">
      <c r="A74" s="43"/>
      <c r="B74" s="43"/>
      <c r="C74" s="43">
        <v>4270</v>
      </c>
      <c r="D74" s="109" t="s">
        <v>20</v>
      </c>
      <c r="E74" s="70" t="s">
        <v>40</v>
      </c>
      <c r="F74" s="36">
        <f>G74+P74</f>
        <v>100940</v>
      </c>
      <c r="G74" s="37">
        <f>H74+K74+L74+M74</f>
        <v>100940</v>
      </c>
      <c r="H74" s="38">
        <f>SUM(I74:J74)</f>
        <v>100940</v>
      </c>
      <c r="I74" s="38"/>
      <c r="J74" s="38">
        <v>100940</v>
      </c>
      <c r="K74" s="38"/>
      <c r="L74" s="38"/>
      <c r="M74" s="38"/>
      <c r="N74" s="38"/>
      <c r="O74" s="53"/>
      <c r="P74" s="54"/>
      <c r="Q74" s="38"/>
      <c r="R74" s="38"/>
      <c r="S74" s="38"/>
      <c r="T74" s="38"/>
      <c r="U74" s="8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3" customFormat="1" ht="18" customHeight="1" x14ac:dyDescent="0.2">
      <c r="A75" s="35"/>
      <c r="B75" s="35"/>
      <c r="C75" s="43"/>
      <c r="D75" s="110"/>
      <c r="E75" s="70" t="s">
        <v>41</v>
      </c>
      <c r="F75" s="36"/>
      <c r="G75" s="37"/>
      <c r="H75" s="38"/>
      <c r="I75" s="38"/>
      <c r="J75" s="38"/>
      <c r="K75" s="38"/>
      <c r="L75" s="38"/>
      <c r="M75" s="38"/>
      <c r="N75" s="38"/>
      <c r="O75" s="53"/>
      <c r="P75" s="37"/>
      <c r="Q75" s="38"/>
      <c r="R75" s="38"/>
      <c r="S75" s="38"/>
      <c r="T75" s="38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3" customFormat="1" ht="18" customHeight="1" x14ac:dyDescent="0.2">
      <c r="A76" s="35"/>
      <c r="B76" s="35"/>
      <c r="C76" s="43"/>
      <c r="D76" s="110"/>
      <c r="E76" s="70" t="s">
        <v>42</v>
      </c>
      <c r="F76" s="36">
        <f>G76+P76</f>
        <v>200000</v>
      </c>
      <c r="G76" s="37">
        <f>H76+K76+L76+M76</f>
        <v>200000</v>
      </c>
      <c r="H76" s="38">
        <f>SUM(I76:J76)</f>
        <v>200000</v>
      </c>
      <c r="I76" s="38"/>
      <c r="J76" s="38">
        <v>200000</v>
      </c>
      <c r="K76" s="38"/>
      <c r="L76" s="38"/>
      <c r="M76" s="38"/>
      <c r="N76" s="38"/>
      <c r="O76" s="53"/>
      <c r="P76" s="37"/>
      <c r="Q76" s="38"/>
      <c r="R76" s="38"/>
      <c r="S76" s="38"/>
      <c r="T76" s="38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6" customFormat="1" ht="18" customHeight="1" x14ac:dyDescent="0.2">
      <c r="A77" s="66"/>
      <c r="B77" s="66"/>
      <c r="C77" s="39"/>
      <c r="D77" s="111"/>
      <c r="E77" s="71" t="s">
        <v>43</v>
      </c>
      <c r="F77" s="40">
        <f>F74-F75+F76</f>
        <v>300940</v>
      </c>
      <c r="G77" s="41">
        <f>G74-G75+G76</f>
        <v>300940</v>
      </c>
      <c r="H77" s="40">
        <f>H74-H75+H76</f>
        <v>300940</v>
      </c>
      <c r="I77" s="40"/>
      <c r="J77" s="40">
        <f>J74-J75+J76</f>
        <v>300940</v>
      </c>
      <c r="K77" s="40"/>
      <c r="L77" s="40"/>
      <c r="M77" s="40"/>
      <c r="N77" s="40"/>
      <c r="O77" s="42"/>
      <c r="P77" s="41"/>
      <c r="Q77" s="40"/>
      <c r="R77" s="40"/>
      <c r="S77" s="58"/>
      <c r="T77" s="58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04" customFormat="1" ht="18" customHeight="1" x14ac:dyDescent="0.2">
      <c r="A78" s="86"/>
      <c r="B78" s="86"/>
      <c r="C78" s="180" t="s">
        <v>45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2"/>
    </row>
    <row r="79" spans="1:84" s="104" customFormat="1" ht="18" customHeight="1" x14ac:dyDescent="0.2">
      <c r="A79" s="86"/>
      <c r="B79" s="35"/>
      <c r="C79" s="183" t="s">
        <v>86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5"/>
    </row>
    <row r="80" spans="1:84" s="104" customFormat="1" ht="18" customHeight="1" x14ac:dyDescent="0.2">
      <c r="A80" s="86"/>
      <c r="B80" s="35"/>
      <c r="C80" s="186" t="s">
        <v>81</v>
      </c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8"/>
    </row>
    <row r="81" spans="1:84" s="8" customFormat="1" ht="18" customHeight="1" x14ac:dyDescent="0.2">
      <c r="A81" s="35"/>
      <c r="B81" s="44">
        <v>80104</v>
      </c>
      <c r="C81" s="45"/>
      <c r="D81" s="80" t="s">
        <v>7</v>
      </c>
      <c r="E81" s="70" t="s">
        <v>40</v>
      </c>
      <c r="F81" s="36">
        <f>G81+P81</f>
        <v>12771371</v>
      </c>
      <c r="G81" s="37">
        <f>H81+K81+L81+M81</f>
        <v>12671371</v>
      </c>
      <c r="H81" s="38">
        <f>SUM(I81:J81)</f>
        <v>9251271</v>
      </c>
      <c r="I81" s="34">
        <v>8031718</v>
      </c>
      <c r="J81" s="34">
        <v>1219553</v>
      </c>
      <c r="K81" s="34">
        <v>3417600</v>
      </c>
      <c r="L81" s="34">
        <v>2500</v>
      </c>
      <c r="M81" s="51"/>
      <c r="N81" s="51"/>
      <c r="O81" s="52"/>
      <c r="P81" s="33">
        <f>Q81+S81+T81</f>
        <v>100000</v>
      </c>
      <c r="Q81" s="34">
        <v>100000</v>
      </c>
      <c r="R81" s="51"/>
      <c r="S81" s="51"/>
      <c r="T81" s="51"/>
      <c r="U81" s="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3" customFormat="1" ht="18" customHeight="1" x14ac:dyDescent="0.2">
      <c r="A82" s="35"/>
      <c r="B82" s="35"/>
      <c r="C82" s="43"/>
      <c r="D82" s="81"/>
      <c r="E82" s="70" t="s">
        <v>41</v>
      </c>
      <c r="F82" s="36"/>
      <c r="G82" s="37"/>
      <c r="H82" s="38"/>
      <c r="I82" s="38"/>
      <c r="J82" s="38"/>
      <c r="K82" s="38"/>
      <c r="L82" s="38"/>
      <c r="M82" s="105"/>
      <c r="N82" s="105"/>
      <c r="O82" s="79"/>
      <c r="P82" s="37"/>
      <c r="Q82" s="38"/>
      <c r="R82" s="105"/>
      <c r="S82" s="105"/>
      <c r="T82" s="105"/>
      <c r="U82" s="1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3" customFormat="1" ht="18" customHeight="1" x14ac:dyDescent="0.2">
      <c r="A83" s="35"/>
      <c r="B83" s="35"/>
      <c r="C83" s="43"/>
      <c r="D83" s="81"/>
      <c r="E83" s="70" t="s">
        <v>42</v>
      </c>
      <c r="F83" s="36">
        <f>G83+P83</f>
        <v>1351849</v>
      </c>
      <c r="G83" s="37">
        <f>H83+K83+L83+M83</f>
        <v>1351849</v>
      </c>
      <c r="H83" s="38">
        <f>SUM(I83:J83)</f>
        <v>1351849</v>
      </c>
      <c r="I83" s="38">
        <f>I87</f>
        <v>1351849</v>
      </c>
      <c r="J83" s="38"/>
      <c r="K83" s="38"/>
      <c r="L83" s="38"/>
      <c r="M83" s="105"/>
      <c r="N83" s="105"/>
      <c r="O83" s="79"/>
      <c r="P83" s="37"/>
      <c r="Q83" s="38"/>
      <c r="R83" s="105"/>
      <c r="S83" s="105"/>
      <c r="T83" s="105"/>
      <c r="U83" s="1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6" customFormat="1" ht="18" customHeight="1" x14ac:dyDescent="0.2">
      <c r="A84" s="66"/>
      <c r="B84" s="66"/>
      <c r="C84" s="39"/>
      <c r="D84" s="82"/>
      <c r="E84" s="71" t="s">
        <v>43</v>
      </c>
      <c r="F84" s="40">
        <f t="shared" ref="F84:Q84" si="5">F81-F82+F83</f>
        <v>14123220</v>
      </c>
      <c r="G84" s="41">
        <f t="shared" si="5"/>
        <v>14023220</v>
      </c>
      <c r="H84" s="40">
        <f t="shared" si="5"/>
        <v>10603120</v>
      </c>
      <c r="I84" s="58">
        <f>I81-I82+I83</f>
        <v>9383567</v>
      </c>
      <c r="J84" s="58">
        <f t="shared" si="5"/>
        <v>1219553</v>
      </c>
      <c r="K84" s="58">
        <f>K81-K82+K83</f>
        <v>3417600</v>
      </c>
      <c r="L84" s="58">
        <f>L81-L82+L83</f>
        <v>2500</v>
      </c>
      <c r="M84" s="40"/>
      <c r="N84" s="40"/>
      <c r="O84" s="42"/>
      <c r="P84" s="41">
        <f t="shared" si="5"/>
        <v>100000</v>
      </c>
      <c r="Q84" s="40">
        <f t="shared" si="5"/>
        <v>100000</v>
      </c>
      <c r="R84" s="40"/>
      <c r="S84" s="58"/>
      <c r="T84" s="58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8" customFormat="1" ht="18" customHeight="1" x14ac:dyDescent="0.2">
      <c r="A85" s="43"/>
      <c r="B85" s="43"/>
      <c r="C85" s="43">
        <v>4010</v>
      </c>
      <c r="D85" s="109" t="s">
        <v>22</v>
      </c>
      <c r="E85" s="70" t="s">
        <v>40</v>
      </c>
      <c r="F85" s="36">
        <f>G85+P85</f>
        <v>5865353</v>
      </c>
      <c r="G85" s="37">
        <f>H85+K85+L85+M85</f>
        <v>5865353</v>
      </c>
      <c r="H85" s="38">
        <f>SUM(I85:J85)</f>
        <v>5865353</v>
      </c>
      <c r="I85" s="38">
        <v>5865353</v>
      </c>
      <c r="J85" s="38"/>
      <c r="K85" s="38"/>
      <c r="L85" s="38"/>
      <c r="M85" s="38"/>
      <c r="N85" s="38"/>
      <c r="O85" s="53"/>
      <c r="P85" s="54"/>
      <c r="Q85" s="38"/>
      <c r="R85" s="38"/>
      <c r="S85" s="38"/>
      <c r="T85" s="38"/>
      <c r="U85" s="10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3" customFormat="1" ht="18" customHeight="1" x14ac:dyDescent="0.2">
      <c r="A86" s="35"/>
      <c r="B86" s="35"/>
      <c r="C86" s="43"/>
      <c r="D86" s="110"/>
      <c r="E86" s="70" t="s">
        <v>41</v>
      </c>
      <c r="F86" s="36"/>
      <c r="G86" s="37"/>
      <c r="H86" s="38"/>
      <c r="I86" s="38"/>
      <c r="J86" s="38"/>
      <c r="K86" s="38"/>
      <c r="L86" s="38"/>
      <c r="M86" s="38"/>
      <c r="N86" s="38"/>
      <c r="O86" s="53"/>
      <c r="P86" s="37"/>
      <c r="Q86" s="38"/>
      <c r="R86" s="38"/>
      <c r="S86" s="38"/>
      <c r="T86" s="38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3" customFormat="1" ht="18" customHeight="1" x14ac:dyDescent="0.2">
      <c r="A87" s="35"/>
      <c r="B87" s="35"/>
      <c r="C87" s="43"/>
      <c r="D87" s="110"/>
      <c r="E87" s="70" t="s">
        <v>42</v>
      </c>
      <c r="F87" s="36">
        <f>G87+P87</f>
        <v>1351849</v>
      </c>
      <c r="G87" s="37">
        <f>H87+K87+L87+M87</f>
        <v>1351849</v>
      </c>
      <c r="H87" s="38">
        <f>SUM(I87:J87)</f>
        <v>1351849</v>
      </c>
      <c r="I87" s="38">
        <v>1351849</v>
      </c>
      <c r="J87" s="38"/>
      <c r="K87" s="38"/>
      <c r="L87" s="38"/>
      <c r="M87" s="38"/>
      <c r="N87" s="38"/>
      <c r="O87" s="53"/>
      <c r="P87" s="37"/>
      <c r="Q87" s="38"/>
      <c r="R87" s="38"/>
      <c r="S87" s="38"/>
      <c r="T87" s="38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6" customFormat="1" ht="18" customHeight="1" x14ac:dyDescent="0.2">
      <c r="A88" s="66"/>
      <c r="B88" s="66"/>
      <c r="C88" s="39"/>
      <c r="D88" s="111"/>
      <c r="E88" s="71" t="s">
        <v>43</v>
      </c>
      <c r="F88" s="40">
        <f>F85-F86+F87</f>
        <v>7217202</v>
      </c>
      <c r="G88" s="41">
        <f>G85-G86+G87</f>
        <v>7217202</v>
      </c>
      <c r="H88" s="40">
        <f>H85-H86+H87</f>
        <v>7217202</v>
      </c>
      <c r="I88" s="40">
        <f>I85-I86+I87</f>
        <v>7217202</v>
      </c>
      <c r="J88" s="40"/>
      <c r="K88" s="40"/>
      <c r="L88" s="40"/>
      <c r="M88" s="40"/>
      <c r="N88" s="40"/>
      <c r="O88" s="42"/>
      <c r="P88" s="41"/>
      <c r="Q88" s="40"/>
      <c r="R88" s="40"/>
      <c r="S88" s="58"/>
      <c r="T88" s="5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04" customFormat="1" ht="18" customHeight="1" x14ac:dyDescent="0.2">
      <c r="A89" s="86"/>
      <c r="B89" s="86"/>
      <c r="C89" s="180" t="s">
        <v>45</v>
      </c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2"/>
    </row>
    <row r="90" spans="1:84" s="104" customFormat="1" ht="18" customHeight="1" x14ac:dyDescent="0.2">
      <c r="A90" s="86"/>
      <c r="B90" s="35"/>
      <c r="C90" s="183" t="s">
        <v>82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5"/>
    </row>
    <row r="91" spans="1:84" s="104" customFormat="1" ht="47.25" customHeight="1" x14ac:dyDescent="0.2">
      <c r="A91" s="86"/>
      <c r="B91" s="35"/>
      <c r="C91" s="186" t="s">
        <v>87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8"/>
    </row>
    <row r="92" spans="1:84" s="11" customFormat="1" ht="18" customHeight="1" x14ac:dyDescent="0.2">
      <c r="A92" s="35"/>
      <c r="B92" s="44">
        <v>80195</v>
      </c>
      <c r="C92" s="45"/>
      <c r="D92" s="112" t="s">
        <v>0</v>
      </c>
      <c r="E92" s="70" t="s">
        <v>40</v>
      </c>
      <c r="F92" s="36">
        <f>G92+P92</f>
        <v>376700</v>
      </c>
      <c r="G92" s="37">
        <f>H92+K92+L92+M92</f>
        <v>376700</v>
      </c>
      <c r="H92" s="38">
        <f>SUM(I92:J92)</f>
        <v>276186</v>
      </c>
      <c r="I92" s="34">
        <v>8855</v>
      </c>
      <c r="J92" s="34">
        <v>267331</v>
      </c>
      <c r="K92" s="34"/>
      <c r="L92" s="38">
        <v>100514</v>
      </c>
      <c r="M92" s="34"/>
      <c r="N92" s="51"/>
      <c r="O92" s="52"/>
      <c r="P92" s="33"/>
      <c r="Q92" s="34"/>
      <c r="R92" s="51"/>
      <c r="S92" s="51"/>
      <c r="T92" s="51"/>
      <c r="U92" s="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3" customFormat="1" ht="18" customHeight="1" x14ac:dyDescent="0.2">
      <c r="A93" s="35"/>
      <c r="B93" s="35"/>
      <c r="C93" s="43"/>
      <c r="D93" s="113"/>
      <c r="E93" s="70" t="s">
        <v>41</v>
      </c>
      <c r="F93" s="36">
        <f>G93+P93</f>
        <v>38</v>
      </c>
      <c r="G93" s="37">
        <f>H93+K93+L93+M93</f>
        <v>38</v>
      </c>
      <c r="H93" s="38">
        <f>SUM(I93:J93)</f>
        <v>38</v>
      </c>
      <c r="I93" s="38">
        <f>I97+I101+I105</f>
        <v>38</v>
      </c>
      <c r="J93" s="38"/>
      <c r="K93" s="38"/>
      <c r="L93" s="38"/>
      <c r="M93" s="38"/>
      <c r="N93" s="105"/>
      <c r="O93" s="79"/>
      <c r="P93" s="37"/>
      <c r="Q93" s="38"/>
      <c r="R93" s="105"/>
      <c r="S93" s="105"/>
      <c r="T93" s="105"/>
      <c r="U93" s="14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3" customFormat="1" ht="18" customHeight="1" x14ac:dyDescent="0.2">
      <c r="A94" s="35"/>
      <c r="B94" s="35"/>
      <c r="C94" s="43"/>
      <c r="D94" s="113"/>
      <c r="E94" s="70" t="s">
        <v>42</v>
      </c>
      <c r="F94" s="36">
        <f>G94+P94</f>
        <v>10183</v>
      </c>
      <c r="G94" s="37">
        <f>H94+K94+L94+M94</f>
        <v>10183</v>
      </c>
      <c r="H94" s="38">
        <f>SUM(I94:J94)</f>
        <v>10183</v>
      </c>
      <c r="I94" s="38">
        <f>I98+I102+I106</f>
        <v>10183</v>
      </c>
      <c r="J94" s="38"/>
      <c r="K94" s="38"/>
      <c r="L94" s="38"/>
      <c r="M94" s="38"/>
      <c r="N94" s="105"/>
      <c r="O94" s="79"/>
      <c r="P94" s="37"/>
      <c r="Q94" s="38"/>
      <c r="R94" s="105"/>
      <c r="S94" s="105"/>
      <c r="T94" s="105"/>
      <c r="U94" s="1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6" customFormat="1" ht="18" customHeight="1" x14ac:dyDescent="0.2">
      <c r="A95" s="66"/>
      <c r="B95" s="66"/>
      <c r="C95" s="39"/>
      <c r="D95" s="114"/>
      <c r="E95" s="71" t="s">
        <v>43</v>
      </c>
      <c r="F95" s="40">
        <f>F92-F93+F94</f>
        <v>386845</v>
      </c>
      <c r="G95" s="41">
        <f>G92-G93+G94</f>
        <v>386845</v>
      </c>
      <c r="H95" s="40">
        <f>H92-H93+H94</f>
        <v>286331</v>
      </c>
      <c r="I95" s="58">
        <f>I92-I93+I94</f>
        <v>19000</v>
      </c>
      <c r="J95" s="58">
        <f>J92-J93+J94</f>
        <v>267331</v>
      </c>
      <c r="K95" s="40"/>
      <c r="L95" s="58">
        <f>L92-L93+L94</f>
        <v>100514</v>
      </c>
      <c r="M95" s="58"/>
      <c r="N95" s="40"/>
      <c r="O95" s="42"/>
      <c r="P95" s="41"/>
      <c r="Q95" s="40"/>
      <c r="R95" s="40"/>
      <c r="S95" s="58"/>
      <c r="T95" s="58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1" customFormat="1" ht="18" customHeight="1" x14ac:dyDescent="0.2">
      <c r="A96" s="43"/>
      <c r="B96" s="43"/>
      <c r="C96" s="66">
        <v>4110</v>
      </c>
      <c r="D96" s="109" t="s">
        <v>16</v>
      </c>
      <c r="E96" s="70" t="s">
        <v>40</v>
      </c>
      <c r="F96" s="36">
        <f>G96+P96</f>
        <v>267</v>
      </c>
      <c r="G96" s="37">
        <f>H96+K96+L96+M96</f>
        <v>267</v>
      </c>
      <c r="H96" s="38">
        <f>SUM(I96:J96)</f>
        <v>267</v>
      </c>
      <c r="I96" s="38">
        <v>267</v>
      </c>
      <c r="J96" s="38"/>
      <c r="K96" s="38"/>
      <c r="L96" s="38"/>
      <c r="M96" s="38"/>
      <c r="N96" s="38"/>
      <c r="O96" s="79"/>
      <c r="P96" s="78"/>
      <c r="Q96" s="60"/>
      <c r="R96" s="60"/>
      <c r="S96" s="105"/>
      <c r="T96" s="105"/>
      <c r="U96" s="1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3" customFormat="1" ht="18" customHeight="1" x14ac:dyDescent="0.2">
      <c r="A97" s="35"/>
      <c r="B97" s="35"/>
      <c r="C97" s="43"/>
      <c r="D97" s="110"/>
      <c r="E97" s="70" t="s">
        <v>41</v>
      </c>
      <c r="F97" s="36"/>
      <c r="G97" s="37"/>
      <c r="H97" s="38"/>
      <c r="I97" s="38"/>
      <c r="J97" s="38"/>
      <c r="K97" s="38"/>
      <c r="L97" s="38"/>
      <c r="M97" s="38"/>
      <c r="N97" s="38"/>
      <c r="O97" s="79"/>
      <c r="P97" s="78"/>
      <c r="Q97" s="60"/>
      <c r="R97" s="60"/>
      <c r="S97" s="105"/>
      <c r="T97" s="105"/>
      <c r="U97" s="16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3" customFormat="1" ht="18" customHeight="1" x14ac:dyDescent="0.2">
      <c r="A98" s="35"/>
      <c r="B98" s="35"/>
      <c r="C98" s="43"/>
      <c r="D98" s="110"/>
      <c r="E98" s="70" t="s">
        <v>42</v>
      </c>
      <c r="F98" s="36">
        <f>G98+P98</f>
        <v>1493.2</v>
      </c>
      <c r="G98" s="37">
        <f>H98+K98+L98+M98</f>
        <v>1493.2</v>
      </c>
      <c r="H98" s="38">
        <f>SUM(I98:J98)</f>
        <v>1493.2</v>
      </c>
      <c r="I98" s="38">
        <f>1455.2+38</f>
        <v>1493.2</v>
      </c>
      <c r="J98" s="38"/>
      <c r="K98" s="38"/>
      <c r="L98" s="38"/>
      <c r="M98" s="38"/>
      <c r="N98" s="38"/>
      <c r="O98" s="79"/>
      <c r="P98" s="78"/>
      <c r="Q98" s="60"/>
      <c r="R98" s="60"/>
      <c r="S98" s="105"/>
      <c r="T98" s="105"/>
      <c r="U98" s="16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6" customFormat="1" ht="18" customHeight="1" x14ac:dyDescent="0.2">
      <c r="A99" s="66"/>
      <c r="B99" s="66"/>
      <c r="C99" s="39"/>
      <c r="D99" s="111"/>
      <c r="E99" s="71" t="s">
        <v>43</v>
      </c>
      <c r="F99" s="40">
        <f>F96-F97+F98</f>
        <v>1760.2</v>
      </c>
      <c r="G99" s="41">
        <f>G96-G97+G98</f>
        <v>1760.2</v>
      </c>
      <c r="H99" s="40">
        <f>H96-H97+H98</f>
        <v>1760.2</v>
      </c>
      <c r="I99" s="40">
        <f>I96-I97+I98</f>
        <v>1760.2</v>
      </c>
      <c r="J99" s="40"/>
      <c r="K99" s="40"/>
      <c r="L99" s="40"/>
      <c r="M99" s="40"/>
      <c r="N99" s="40"/>
      <c r="O99" s="79"/>
      <c r="P99" s="78"/>
      <c r="Q99" s="60"/>
      <c r="R99" s="60"/>
      <c r="S99" s="105"/>
      <c r="T99" s="105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1" customFormat="1" ht="16.5" customHeight="1" x14ac:dyDescent="0.2">
      <c r="A100" s="43"/>
      <c r="B100" s="43"/>
      <c r="C100" s="43">
        <v>4120</v>
      </c>
      <c r="D100" s="109" t="s">
        <v>59</v>
      </c>
      <c r="E100" s="70" t="s">
        <v>40</v>
      </c>
      <c r="F100" s="36">
        <f>G100+P100</f>
        <v>38</v>
      </c>
      <c r="G100" s="37">
        <f>H100+K100+L100+M100</f>
        <v>38</v>
      </c>
      <c r="H100" s="38">
        <f>SUM(I100:J100)</f>
        <v>38</v>
      </c>
      <c r="I100" s="38">
        <v>38</v>
      </c>
      <c r="J100" s="38"/>
      <c r="K100" s="38"/>
      <c r="L100" s="38"/>
      <c r="M100" s="38"/>
      <c r="N100" s="38"/>
      <c r="O100" s="52"/>
      <c r="P100" s="156"/>
      <c r="Q100" s="157"/>
      <c r="R100" s="157"/>
      <c r="S100" s="51"/>
      <c r="T100" s="51"/>
      <c r="U100" s="16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3" customFormat="1" ht="16.5" customHeight="1" x14ac:dyDescent="0.2">
      <c r="A101" s="35"/>
      <c r="B101" s="35"/>
      <c r="C101" s="43"/>
      <c r="D101" s="110"/>
      <c r="E101" s="70" t="s">
        <v>41</v>
      </c>
      <c r="F101" s="36">
        <f>G101+P101</f>
        <v>38</v>
      </c>
      <c r="G101" s="37">
        <f>H101+K101+L101+M101</f>
        <v>38</v>
      </c>
      <c r="H101" s="38">
        <f>SUM(I101:J101)</f>
        <v>38</v>
      </c>
      <c r="I101" s="38">
        <v>38</v>
      </c>
      <c r="J101" s="38"/>
      <c r="K101" s="38"/>
      <c r="L101" s="38"/>
      <c r="M101" s="38"/>
      <c r="N101" s="38"/>
      <c r="O101" s="79"/>
      <c r="P101" s="78"/>
      <c r="Q101" s="60"/>
      <c r="R101" s="60"/>
      <c r="S101" s="105"/>
      <c r="T101" s="105"/>
      <c r="U101" s="16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3" customFormat="1" ht="16.5" customHeight="1" x14ac:dyDescent="0.2">
      <c r="A102" s="35"/>
      <c r="B102" s="35"/>
      <c r="C102" s="43"/>
      <c r="D102" s="110"/>
      <c r="E102" s="70" t="s">
        <v>42</v>
      </c>
      <c r="F102" s="36"/>
      <c r="G102" s="37"/>
      <c r="H102" s="38"/>
      <c r="I102" s="38"/>
      <c r="J102" s="38"/>
      <c r="K102" s="38"/>
      <c r="L102" s="38"/>
      <c r="M102" s="38"/>
      <c r="N102" s="38"/>
      <c r="O102" s="79"/>
      <c r="P102" s="78"/>
      <c r="Q102" s="60"/>
      <c r="R102" s="60"/>
      <c r="S102" s="105"/>
      <c r="T102" s="105"/>
      <c r="U102" s="16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6" customFormat="1" ht="16.5" customHeight="1" x14ac:dyDescent="0.2">
      <c r="A103" s="66"/>
      <c r="B103" s="66"/>
      <c r="C103" s="39"/>
      <c r="D103" s="111"/>
      <c r="E103" s="71" t="s">
        <v>43</v>
      </c>
      <c r="F103" s="40">
        <f>F100-F101+F102</f>
        <v>0</v>
      </c>
      <c r="G103" s="41">
        <f>G100-G101+G102</f>
        <v>0</v>
      </c>
      <c r="H103" s="40">
        <f>H100-H101+H102</f>
        <v>0</v>
      </c>
      <c r="I103" s="40">
        <f>I100-I101+I102</f>
        <v>0</v>
      </c>
      <c r="J103" s="40"/>
      <c r="K103" s="40"/>
      <c r="L103" s="40"/>
      <c r="M103" s="40"/>
      <c r="N103" s="40"/>
      <c r="O103" s="42"/>
      <c r="P103" s="41"/>
      <c r="Q103" s="40"/>
      <c r="R103" s="40"/>
      <c r="S103" s="58"/>
      <c r="T103" s="58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1" customFormat="1" ht="16.5" customHeight="1" x14ac:dyDescent="0.2">
      <c r="A104" s="43"/>
      <c r="B104" s="43"/>
      <c r="C104" s="43">
        <v>4170</v>
      </c>
      <c r="D104" s="109" t="s">
        <v>50</v>
      </c>
      <c r="E104" s="70" t="s">
        <v>40</v>
      </c>
      <c r="F104" s="36">
        <f>G104+P104</f>
        <v>8550</v>
      </c>
      <c r="G104" s="37">
        <f>H104+K104+L104+M104</f>
        <v>8550</v>
      </c>
      <c r="H104" s="38">
        <f>SUM(I104:J104)</f>
        <v>8550</v>
      </c>
      <c r="I104" s="38">
        <v>8550</v>
      </c>
      <c r="J104" s="38"/>
      <c r="K104" s="38"/>
      <c r="L104" s="38"/>
      <c r="M104" s="38"/>
      <c r="N104" s="38"/>
      <c r="O104" s="53"/>
      <c r="P104" s="54"/>
      <c r="Q104" s="38"/>
      <c r="R104" s="38"/>
      <c r="S104" s="38"/>
      <c r="T104" s="38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3" customFormat="1" ht="16.5" customHeight="1" x14ac:dyDescent="0.2">
      <c r="A105" s="35"/>
      <c r="B105" s="35"/>
      <c r="C105" s="43"/>
      <c r="D105" s="110"/>
      <c r="E105" s="70" t="s">
        <v>41</v>
      </c>
      <c r="F105" s="36"/>
      <c r="G105" s="37"/>
      <c r="H105" s="38"/>
      <c r="I105" s="38"/>
      <c r="J105" s="38"/>
      <c r="K105" s="38"/>
      <c r="L105" s="38"/>
      <c r="M105" s="38"/>
      <c r="N105" s="38"/>
      <c r="O105" s="53"/>
      <c r="P105" s="37"/>
      <c r="Q105" s="38"/>
      <c r="R105" s="38"/>
      <c r="S105" s="38"/>
      <c r="T105" s="38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3" customFormat="1" ht="16.5" customHeight="1" x14ac:dyDescent="0.2">
      <c r="A106" s="35"/>
      <c r="B106" s="35"/>
      <c r="C106" s="43"/>
      <c r="D106" s="110"/>
      <c r="E106" s="70" t="s">
        <v>42</v>
      </c>
      <c r="F106" s="36">
        <f>G106+P106</f>
        <v>8689.7999999999993</v>
      </c>
      <c r="G106" s="37">
        <f>H106+K106+L106+M106</f>
        <v>8689.7999999999993</v>
      </c>
      <c r="H106" s="38">
        <f>SUM(I106:J106)</f>
        <v>8689.7999999999993</v>
      </c>
      <c r="I106" s="38">
        <v>8689.7999999999993</v>
      </c>
      <c r="J106" s="38"/>
      <c r="K106" s="38"/>
      <c r="L106" s="38"/>
      <c r="M106" s="38"/>
      <c r="N106" s="38"/>
      <c r="O106" s="53"/>
      <c r="P106" s="37"/>
      <c r="Q106" s="38"/>
      <c r="R106" s="38"/>
      <c r="S106" s="38"/>
      <c r="T106" s="38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6.5" customHeight="1" x14ac:dyDescent="0.2">
      <c r="A107" s="66"/>
      <c r="B107" s="66"/>
      <c r="C107" s="39"/>
      <c r="D107" s="111"/>
      <c r="E107" s="71" t="s">
        <v>43</v>
      </c>
      <c r="F107" s="40">
        <f>F104-F105+F106</f>
        <v>17239.8</v>
      </c>
      <c r="G107" s="41">
        <f>G104-G105+G106</f>
        <v>17239.8</v>
      </c>
      <c r="H107" s="40">
        <f>H104-H105+H106</f>
        <v>17239.8</v>
      </c>
      <c r="I107" s="40">
        <f>I104-I105+I106</f>
        <v>17239.8</v>
      </c>
      <c r="J107" s="40"/>
      <c r="K107" s="40"/>
      <c r="L107" s="40"/>
      <c r="M107" s="40"/>
      <c r="N107" s="40"/>
      <c r="O107" s="42"/>
      <c r="P107" s="41"/>
      <c r="Q107" s="40"/>
      <c r="R107" s="40"/>
      <c r="S107" s="58"/>
      <c r="T107" s="58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04" customFormat="1" ht="15.95" customHeight="1" x14ac:dyDescent="0.2">
      <c r="A108" s="86"/>
      <c r="B108" s="86"/>
      <c r="C108" s="180" t="s">
        <v>45</v>
      </c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2"/>
    </row>
    <row r="109" spans="1:84" s="104" customFormat="1" ht="15.95" customHeight="1" x14ac:dyDescent="0.2">
      <c r="A109" s="86"/>
      <c r="B109" s="35"/>
      <c r="C109" s="183" t="s">
        <v>88</v>
      </c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5"/>
    </row>
    <row r="110" spans="1:84" s="104" customFormat="1" ht="15.95" customHeight="1" x14ac:dyDescent="0.2">
      <c r="A110" s="86"/>
      <c r="B110" s="35"/>
      <c r="C110" s="183" t="s">
        <v>76</v>
      </c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5"/>
    </row>
    <row r="111" spans="1:84" s="104" customFormat="1" ht="15.95" customHeight="1" x14ac:dyDescent="0.2">
      <c r="A111" s="86"/>
      <c r="B111" s="35"/>
      <c r="C111" s="183" t="s">
        <v>77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5"/>
    </row>
    <row r="112" spans="1:84" s="104" customFormat="1" ht="6" customHeight="1" x14ac:dyDescent="0.2">
      <c r="A112" s="86"/>
      <c r="B112" s="35"/>
      <c r="C112" s="183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5"/>
    </row>
    <row r="113" spans="1:84" s="104" customFormat="1" ht="15.95" customHeight="1" x14ac:dyDescent="0.2">
      <c r="A113" s="86"/>
      <c r="B113" s="35"/>
      <c r="C113" s="183" t="s">
        <v>78</v>
      </c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5"/>
    </row>
    <row r="114" spans="1:84" s="104" customFormat="1" ht="15.95" customHeight="1" x14ac:dyDescent="0.2">
      <c r="A114" s="86"/>
      <c r="B114" s="35"/>
      <c r="C114" s="183" t="s">
        <v>79</v>
      </c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5"/>
    </row>
    <row r="115" spans="1:84" s="104" customFormat="1" ht="15.95" customHeight="1" x14ac:dyDescent="0.2">
      <c r="A115" s="86"/>
      <c r="B115" s="35"/>
      <c r="C115" s="186" t="s">
        <v>80</v>
      </c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8"/>
    </row>
    <row r="116" spans="1:84" s="1" customFormat="1" ht="17.100000000000001" customHeight="1" x14ac:dyDescent="0.2">
      <c r="A116" s="46">
        <v>852</v>
      </c>
      <c r="B116" s="46"/>
      <c r="C116" s="100"/>
      <c r="D116" s="118" t="s">
        <v>9</v>
      </c>
      <c r="E116" s="72" t="s">
        <v>40</v>
      </c>
      <c r="F116" s="59">
        <f>G116+P116</f>
        <v>7988868.0199999996</v>
      </c>
      <c r="G116" s="24">
        <f>H116+K116+L116+M116</f>
        <v>7988868.0199999996</v>
      </c>
      <c r="H116" s="25">
        <f>SUM(I116:J116)</f>
        <v>5482718.0199999996</v>
      </c>
      <c r="I116" s="25">
        <v>3714812</v>
      </c>
      <c r="J116" s="25">
        <v>1767906.02</v>
      </c>
      <c r="K116" s="25">
        <v>10000</v>
      </c>
      <c r="L116" s="25">
        <v>2496150</v>
      </c>
      <c r="M116" s="25"/>
      <c r="N116" s="47"/>
      <c r="O116" s="48"/>
      <c r="P116" s="24"/>
      <c r="Q116" s="25"/>
      <c r="R116" s="25"/>
      <c r="S116" s="47"/>
      <c r="T116" s="47"/>
      <c r="U116" s="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3" customFormat="1" ht="17.100000000000001" customHeight="1" x14ac:dyDescent="0.2">
      <c r="A117" s="22"/>
      <c r="B117" s="22"/>
      <c r="C117" s="65"/>
      <c r="D117" s="119"/>
      <c r="E117" s="68" t="s">
        <v>41</v>
      </c>
      <c r="F117" s="23"/>
      <c r="G117" s="26"/>
      <c r="H117" s="27"/>
      <c r="I117" s="27"/>
      <c r="J117" s="27"/>
      <c r="K117" s="27"/>
      <c r="L117" s="27"/>
      <c r="M117" s="27"/>
      <c r="N117" s="49"/>
      <c r="O117" s="50"/>
      <c r="P117" s="26"/>
      <c r="Q117" s="27"/>
      <c r="R117" s="27"/>
      <c r="S117" s="49"/>
      <c r="T117" s="49"/>
      <c r="U117" s="14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3" customFormat="1" ht="17.100000000000001" customHeight="1" x14ac:dyDescent="0.2">
      <c r="A118" s="22"/>
      <c r="B118" s="22"/>
      <c r="C118" s="65"/>
      <c r="D118" s="83"/>
      <c r="E118" s="68" t="s">
        <v>42</v>
      </c>
      <c r="F118" s="23">
        <f>G118+P118</f>
        <v>10062.209999999999</v>
      </c>
      <c r="G118" s="26">
        <f>H118+K118+L118+M118</f>
        <v>10062.209999999999</v>
      </c>
      <c r="H118" s="27">
        <f>SUM(I118:J118)</f>
        <v>9062.2099999999991</v>
      </c>
      <c r="I118" s="27">
        <f>I122+I133</f>
        <v>6400</v>
      </c>
      <c r="J118" s="27">
        <f>J122+J133</f>
        <v>2662.21</v>
      </c>
      <c r="K118" s="27"/>
      <c r="L118" s="27">
        <f>L122+L133</f>
        <v>1000</v>
      </c>
      <c r="M118" s="27"/>
      <c r="N118" s="49"/>
      <c r="O118" s="50"/>
      <c r="P118" s="26"/>
      <c r="Q118" s="27"/>
      <c r="R118" s="27"/>
      <c r="S118" s="49"/>
      <c r="T118" s="49"/>
      <c r="U118" s="14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6" customFormat="1" ht="17.100000000000001" customHeight="1" x14ac:dyDescent="0.2">
      <c r="A119" s="65"/>
      <c r="B119" s="28"/>
      <c r="C119" s="28"/>
      <c r="D119" s="84"/>
      <c r="E119" s="69" t="s">
        <v>43</v>
      </c>
      <c r="F119" s="29">
        <f t="shared" ref="F119:K119" si="6">F116-F117+F118</f>
        <v>7998930.2299999995</v>
      </c>
      <c r="G119" s="30">
        <f t="shared" si="6"/>
        <v>7998930.2299999995</v>
      </c>
      <c r="H119" s="29">
        <f t="shared" si="6"/>
        <v>5491780.2299999995</v>
      </c>
      <c r="I119" s="77">
        <f t="shared" si="6"/>
        <v>3721212</v>
      </c>
      <c r="J119" s="77">
        <f t="shared" si="6"/>
        <v>1770568.23</v>
      </c>
      <c r="K119" s="77">
        <f t="shared" si="6"/>
        <v>10000</v>
      </c>
      <c r="L119" s="77">
        <f>L116-L117+L118</f>
        <v>2497150</v>
      </c>
      <c r="M119" s="77"/>
      <c r="N119" s="29"/>
      <c r="O119" s="31"/>
      <c r="P119" s="30"/>
      <c r="Q119" s="77"/>
      <c r="R119" s="77"/>
      <c r="S119" s="77"/>
      <c r="T119" s="77"/>
      <c r="U119" s="1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" customFormat="1" ht="16.5" customHeight="1" x14ac:dyDescent="0.2">
      <c r="A120" s="35"/>
      <c r="B120" s="44">
        <v>85216</v>
      </c>
      <c r="C120" s="45"/>
      <c r="D120" s="112" t="s">
        <v>25</v>
      </c>
      <c r="E120" s="70" t="s">
        <v>40</v>
      </c>
      <c r="F120" s="36">
        <f>G120+P120</f>
        <v>1024448.57</v>
      </c>
      <c r="G120" s="37">
        <f>H120+K120+L120+M120</f>
        <v>1024448.57</v>
      </c>
      <c r="H120" s="34">
        <f>SUM(I120:J120)</f>
        <v>2448.5700000000002</v>
      </c>
      <c r="I120" s="51"/>
      <c r="J120" s="38">
        <v>2448.5700000000002</v>
      </c>
      <c r="K120" s="34"/>
      <c r="L120" s="38">
        <v>1022000</v>
      </c>
      <c r="M120" s="51"/>
      <c r="N120" s="51"/>
      <c r="O120" s="52"/>
      <c r="P120" s="56"/>
      <c r="Q120" s="51"/>
      <c r="R120" s="51"/>
      <c r="S120" s="51"/>
      <c r="T120" s="51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3" customFormat="1" ht="16.5" customHeight="1" x14ac:dyDescent="0.2">
      <c r="A121" s="35"/>
      <c r="B121" s="35"/>
      <c r="C121" s="43"/>
      <c r="D121" s="113"/>
      <c r="E121" s="70" t="s">
        <v>41</v>
      </c>
      <c r="F121" s="36"/>
      <c r="G121" s="37"/>
      <c r="H121" s="38"/>
      <c r="I121" s="105"/>
      <c r="J121" s="38"/>
      <c r="K121" s="38"/>
      <c r="L121" s="38"/>
      <c r="M121" s="105"/>
      <c r="N121" s="105"/>
      <c r="O121" s="79"/>
      <c r="P121" s="54"/>
      <c r="Q121" s="105"/>
      <c r="R121" s="105"/>
      <c r="S121" s="105"/>
      <c r="T121" s="105"/>
      <c r="U121" s="14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3" customFormat="1" ht="16.5" customHeight="1" x14ac:dyDescent="0.2">
      <c r="A122" s="35"/>
      <c r="B122" s="35"/>
      <c r="C122" s="43"/>
      <c r="D122" s="113"/>
      <c r="E122" s="70" t="s">
        <v>42</v>
      </c>
      <c r="F122" s="36">
        <f>G122+P122</f>
        <v>2102.21</v>
      </c>
      <c r="G122" s="37">
        <f>H122+K122+L122+M122</f>
        <v>2102.21</v>
      </c>
      <c r="H122" s="38">
        <f>SUM(I122:J122)</f>
        <v>2102.21</v>
      </c>
      <c r="I122" s="105"/>
      <c r="J122" s="38">
        <f>J126</f>
        <v>2102.21</v>
      </c>
      <c r="K122" s="38"/>
      <c r="L122" s="38"/>
      <c r="M122" s="105"/>
      <c r="N122" s="105"/>
      <c r="O122" s="79"/>
      <c r="P122" s="54"/>
      <c r="Q122" s="105"/>
      <c r="R122" s="105"/>
      <c r="S122" s="105"/>
      <c r="T122" s="105"/>
      <c r="U122" s="14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6" customFormat="1" ht="16.5" customHeight="1" x14ac:dyDescent="0.2">
      <c r="A123" s="66"/>
      <c r="B123" s="66"/>
      <c r="C123" s="39"/>
      <c r="D123" s="114"/>
      <c r="E123" s="71" t="s">
        <v>43</v>
      </c>
      <c r="F123" s="40">
        <f>F120-F121+F122</f>
        <v>1026550.7799999999</v>
      </c>
      <c r="G123" s="41">
        <f>G120-G121+G122</f>
        <v>1026550.7799999999</v>
      </c>
      <c r="H123" s="40">
        <f>H120-H121+H122</f>
        <v>4550.7800000000007</v>
      </c>
      <c r="I123" s="40"/>
      <c r="J123" s="40">
        <f>J120-J121+J122</f>
        <v>4550.7800000000007</v>
      </c>
      <c r="K123" s="40"/>
      <c r="L123" s="40">
        <f>L120-L121+L122</f>
        <v>1022000</v>
      </c>
      <c r="M123" s="40"/>
      <c r="N123" s="40"/>
      <c r="O123" s="42"/>
      <c r="P123" s="41"/>
      <c r="Q123" s="40"/>
      <c r="R123" s="40"/>
      <c r="S123" s="58"/>
      <c r="T123" s="58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39" customHeight="1" x14ac:dyDescent="0.2">
      <c r="A124" s="43"/>
      <c r="B124" s="43"/>
      <c r="C124" s="43">
        <v>2910</v>
      </c>
      <c r="D124" s="109" t="s">
        <v>44</v>
      </c>
      <c r="E124" s="70" t="s">
        <v>40</v>
      </c>
      <c r="F124" s="36">
        <f>G124+P124</f>
        <v>2448.5700000000002</v>
      </c>
      <c r="G124" s="37">
        <f>H124+K124+L124+M124</f>
        <v>2448.5700000000002</v>
      </c>
      <c r="H124" s="34">
        <f>SUM(I124:J124)</f>
        <v>2448.5700000000002</v>
      </c>
      <c r="I124" s="38"/>
      <c r="J124" s="38">
        <v>2448.5700000000002</v>
      </c>
      <c r="K124" s="38"/>
      <c r="L124" s="38"/>
      <c r="M124" s="38"/>
      <c r="N124" s="38"/>
      <c r="O124" s="53"/>
      <c r="P124" s="54"/>
      <c r="Q124" s="38"/>
      <c r="R124" s="38"/>
      <c r="S124" s="38"/>
      <c r="T124" s="38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3" customFormat="1" ht="39" customHeight="1" x14ac:dyDescent="0.2">
      <c r="A125" s="35"/>
      <c r="B125" s="35"/>
      <c r="C125" s="43"/>
      <c r="D125" s="110"/>
      <c r="E125" s="70" t="s">
        <v>41</v>
      </c>
      <c r="F125" s="36"/>
      <c r="G125" s="37"/>
      <c r="H125" s="38"/>
      <c r="I125" s="38"/>
      <c r="J125" s="38"/>
      <c r="K125" s="38"/>
      <c r="L125" s="38"/>
      <c r="M125" s="38"/>
      <c r="N125" s="38"/>
      <c r="O125" s="53"/>
      <c r="P125" s="37"/>
      <c r="Q125" s="38"/>
      <c r="R125" s="38"/>
      <c r="S125" s="38"/>
      <c r="T125" s="38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3" customFormat="1" ht="39" customHeight="1" x14ac:dyDescent="0.2">
      <c r="A126" s="35"/>
      <c r="B126" s="35"/>
      <c r="C126" s="43"/>
      <c r="D126" s="110"/>
      <c r="E126" s="70" t="s">
        <v>42</v>
      </c>
      <c r="F126" s="36">
        <f>G126+P126</f>
        <v>2102.21</v>
      </c>
      <c r="G126" s="37">
        <f>H126+K126+L126+M126</f>
        <v>2102.21</v>
      </c>
      <c r="H126" s="38">
        <f>SUM(I126:J126)</f>
        <v>2102.21</v>
      </c>
      <c r="I126" s="38"/>
      <c r="J126" s="38">
        <v>2102.21</v>
      </c>
      <c r="K126" s="38"/>
      <c r="L126" s="38"/>
      <c r="M126" s="38"/>
      <c r="N126" s="38"/>
      <c r="O126" s="53"/>
      <c r="P126" s="37"/>
      <c r="Q126" s="38"/>
      <c r="R126" s="38"/>
      <c r="S126" s="38"/>
      <c r="T126" s="38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6" customFormat="1" ht="39" customHeight="1" x14ac:dyDescent="0.2">
      <c r="A127" s="66"/>
      <c r="B127" s="66"/>
      <c r="C127" s="39"/>
      <c r="D127" s="111"/>
      <c r="E127" s="71" t="s">
        <v>43</v>
      </c>
      <c r="F127" s="40">
        <f>F124-F125+F126</f>
        <v>4550.7800000000007</v>
      </c>
      <c r="G127" s="41">
        <f>G124-G125+G126</f>
        <v>4550.7800000000007</v>
      </c>
      <c r="H127" s="40">
        <f>H124-H125+H126</f>
        <v>4550.7800000000007</v>
      </c>
      <c r="I127" s="40"/>
      <c r="J127" s="40">
        <f>J124-J125+J126</f>
        <v>4550.7800000000007</v>
      </c>
      <c r="K127" s="40"/>
      <c r="L127" s="40"/>
      <c r="M127" s="40"/>
      <c r="N127" s="40"/>
      <c r="O127" s="42"/>
      <c r="P127" s="41"/>
      <c r="Q127" s="40"/>
      <c r="R127" s="40"/>
      <c r="S127" s="58"/>
      <c r="T127" s="58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04" customFormat="1" ht="16.5" customHeight="1" x14ac:dyDescent="0.2">
      <c r="A128" s="86"/>
      <c r="B128" s="86"/>
      <c r="C128" s="180" t="s">
        <v>45</v>
      </c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2"/>
    </row>
    <row r="129" spans="1:84" s="104" customFormat="1" ht="15.95" customHeight="1" x14ac:dyDescent="0.2">
      <c r="A129" s="86"/>
      <c r="B129" s="35"/>
      <c r="C129" s="183" t="s">
        <v>70</v>
      </c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5"/>
    </row>
    <row r="130" spans="1:84" s="104" customFormat="1" ht="15.95" customHeight="1" x14ac:dyDescent="0.2">
      <c r="A130" s="86"/>
      <c r="B130" s="35"/>
      <c r="C130" s="186" t="s">
        <v>71</v>
      </c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8"/>
    </row>
    <row r="131" spans="1:84" s="1" customFormat="1" ht="16.5" customHeight="1" x14ac:dyDescent="0.2">
      <c r="A131" s="35"/>
      <c r="B131" s="44">
        <v>85228</v>
      </c>
      <c r="C131" s="45"/>
      <c r="D131" s="112" t="s">
        <v>8</v>
      </c>
      <c r="E131" s="70" t="s">
        <v>40</v>
      </c>
      <c r="F131" s="36">
        <f>G131+P131</f>
        <v>797423</v>
      </c>
      <c r="G131" s="37">
        <f>H131+K131+L131+M131</f>
        <v>797423</v>
      </c>
      <c r="H131" s="38">
        <f>SUM(I131:J131)</f>
        <v>790423</v>
      </c>
      <c r="I131" s="34">
        <v>762689</v>
      </c>
      <c r="J131" s="34">
        <v>27734</v>
      </c>
      <c r="K131" s="34"/>
      <c r="L131" s="38">
        <v>7000</v>
      </c>
      <c r="M131" s="51"/>
      <c r="N131" s="51"/>
      <c r="O131" s="52"/>
      <c r="P131" s="56"/>
      <c r="Q131" s="51"/>
      <c r="R131" s="51"/>
      <c r="S131" s="51"/>
      <c r="T131" s="5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3" customFormat="1" ht="16.5" customHeight="1" x14ac:dyDescent="0.2">
      <c r="A132" s="35"/>
      <c r="B132" s="35"/>
      <c r="C132" s="43"/>
      <c r="D132" s="113"/>
      <c r="E132" s="70" t="s">
        <v>41</v>
      </c>
      <c r="F132" s="36"/>
      <c r="G132" s="37"/>
      <c r="H132" s="38"/>
      <c r="I132" s="38"/>
      <c r="J132" s="38"/>
      <c r="K132" s="38"/>
      <c r="L132" s="38"/>
      <c r="M132" s="105"/>
      <c r="N132" s="105"/>
      <c r="O132" s="79"/>
      <c r="P132" s="54"/>
      <c r="Q132" s="105"/>
      <c r="R132" s="105"/>
      <c r="S132" s="105"/>
      <c r="T132" s="105"/>
      <c r="U132" s="14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3" customFormat="1" ht="16.5" customHeight="1" x14ac:dyDescent="0.2">
      <c r="A133" s="35"/>
      <c r="B133" s="35"/>
      <c r="C133" s="43"/>
      <c r="D133" s="113"/>
      <c r="E133" s="70" t="s">
        <v>42</v>
      </c>
      <c r="F133" s="36">
        <f>G133+P133</f>
        <v>7960</v>
      </c>
      <c r="G133" s="37">
        <f>H133+K133+L133+M133</f>
        <v>7960</v>
      </c>
      <c r="H133" s="38">
        <f>SUM(I133:J133)</f>
        <v>6960</v>
      </c>
      <c r="I133" s="38">
        <f t="shared" ref="I133:J133" si="7">I137+I141+I145+I149</f>
        <v>6400</v>
      </c>
      <c r="J133" s="38">
        <f t="shared" si="7"/>
        <v>560</v>
      </c>
      <c r="K133" s="38"/>
      <c r="L133" s="38">
        <f>L137+L141+L145+L149</f>
        <v>1000</v>
      </c>
      <c r="M133" s="105"/>
      <c r="N133" s="105"/>
      <c r="O133" s="79"/>
      <c r="P133" s="54"/>
      <c r="Q133" s="105"/>
      <c r="R133" s="105"/>
      <c r="S133" s="105"/>
      <c r="T133" s="105"/>
      <c r="U133" s="14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6" customFormat="1" ht="16.5" customHeight="1" x14ac:dyDescent="0.2">
      <c r="A134" s="66"/>
      <c r="B134" s="66"/>
      <c r="C134" s="39"/>
      <c r="D134" s="114"/>
      <c r="E134" s="71" t="s">
        <v>43</v>
      </c>
      <c r="F134" s="40">
        <f t="shared" ref="F134:L134" si="8">F131-F132+F133</f>
        <v>805383</v>
      </c>
      <c r="G134" s="41">
        <f t="shared" si="8"/>
        <v>805383</v>
      </c>
      <c r="H134" s="40">
        <f t="shared" si="8"/>
        <v>797383</v>
      </c>
      <c r="I134" s="40">
        <f t="shared" si="8"/>
        <v>769089</v>
      </c>
      <c r="J134" s="40">
        <f t="shared" si="8"/>
        <v>28294</v>
      </c>
      <c r="K134" s="40"/>
      <c r="L134" s="40">
        <f t="shared" si="8"/>
        <v>8000</v>
      </c>
      <c r="M134" s="40"/>
      <c r="N134" s="40"/>
      <c r="O134" s="42"/>
      <c r="P134" s="41"/>
      <c r="Q134" s="40"/>
      <c r="R134" s="40"/>
      <c r="S134" s="58"/>
      <c r="T134" s="58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" customFormat="1" ht="16.5" customHeight="1" x14ac:dyDescent="0.2">
      <c r="A135" s="43"/>
      <c r="B135" s="43"/>
      <c r="C135" s="43">
        <v>3020</v>
      </c>
      <c r="D135" s="109" t="s">
        <v>15</v>
      </c>
      <c r="E135" s="70" t="s">
        <v>40</v>
      </c>
      <c r="F135" s="36">
        <f>G135+P135</f>
        <v>7000</v>
      </c>
      <c r="G135" s="37">
        <f>H135+K135+L135+M135</f>
        <v>7000</v>
      </c>
      <c r="H135" s="38"/>
      <c r="I135" s="38"/>
      <c r="J135" s="38"/>
      <c r="K135" s="38"/>
      <c r="L135" s="38">
        <v>7000</v>
      </c>
      <c r="M135" s="38"/>
      <c r="N135" s="38"/>
      <c r="O135" s="53"/>
      <c r="P135" s="54"/>
      <c r="Q135" s="38"/>
      <c r="R135" s="38"/>
      <c r="S135" s="38"/>
      <c r="T135" s="38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13" customFormat="1" ht="16.5" customHeight="1" x14ac:dyDescent="0.2">
      <c r="A136" s="35"/>
      <c r="B136" s="35"/>
      <c r="C136" s="43"/>
      <c r="D136" s="110"/>
      <c r="E136" s="70" t="s">
        <v>41</v>
      </c>
      <c r="F136" s="36"/>
      <c r="G136" s="37"/>
      <c r="H136" s="38"/>
      <c r="I136" s="38"/>
      <c r="J136" s="38"/>
      <c r="K136" s="38"/>
      <c r="L136" s="38"/>
      <c r="M136" s="38"/>
      <c r="N136" s="38"/>
      <c r="O136" s="53"/>
      <c r="P136" s="37"/>
      <c r="Q136" s="38"/>
      <c r="R136" s="38"/>
      <c r="S136" s="38"/>
      <c r="T136" s="38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3" customFormat="1" ht="16.5" customHeight="1" x14ac:dyDescent="0.2">
      <c r="A137" s="35"/>
      <c r="B137" s="35"/>
      <c r="C137" s="43"/>
      <c r="D137" s="110"/>
      <c r="E137" s="70" t="s">
        <v>42</v>
      </c>
      <c r="F137" s="36">
        <f>G137+P137</f>
        <v>1000</v>
      </c>
      <c r="G137" s="37">
        <f>H137+K137+L137+M137</f>
        <v>1000</v>
      </c>
      <c r="H137" s="38"/>
      <c r="I137" s="38"/>
      <c r="J137" s="38"/>
      <c r="K137" s="38"/>
      <c r="L137" s="38">
        <v>1000</v>
      </c>
      <c r="M137" s="38"/>
      <c r="N137" s="38"/>
      <c r="O137" s="53"/>
      <c r="P137" s="37"/>
      <c r="Q137" s="38"/>
      <c r="R137" s="38"/>
      <c r="S137" s="38"/>
      <c r="T137" s="38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6" customFormat="1" ht="16.5" customHeight="1" x14ac:dyDescent="0.2">
      <c r="A138" s="66"/>
      <c r="B138" s="66"/>
      <c r="C138" s="39"/>
      <c r="D138" s="111"/>
      <c r="E138" s="71" t="s">
        <v>43</v>
      </c>
      <c r="F138" s="40">
        <f>F135-F136+F137</f>
        <v>8000</v>
      </c>
      <c r="G138" s="41">
        <f>G135-G136+G137</f>
        <v>8000</v>
      </c>
      <c r="H138" s="40"/>
      <c r="I138" s="40"/>
      <c r="J138" s="40"/>
      <c r="K138" s="40"/>
      <c r="L138" s="40">
        <f>L135-L136+L137</f>
        <v>8000</v>
      </c>
      <c r="M138" s="40"/>
      <c r="N138" s="40"/>
      <c r="O138" s="42"/>
      <c r="P138" s="41"/>
      <c r="Q138" s="40"/>
      <c r="R138" s="40"/>
      <c r="S138" s="58"/>
      <c r="T138" s="5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" customFormat="1" ht="16.5" customHeight="1" x14ac:dyDescent="0.2">
      <c r="A139" s="43"/>
      <c r="B139" s="43"/>
      <c r="C139" s="43">
        <v>4170</v>
      </c>
      <c r="D139" s="109" t="s">
        <v>17</v>
      </c>
      <c r="E139" s="70" t="s">
        <v>40</v>
      </c>
      <c r="F139" s="36">
        <f>G139+P139</f>
        <v>9000</v>
      </c>
      <c r="G139" s="37">
        <f>H139+K139+L139+M139</f>
        <v>9000</v>
      </c>
      <c r="H139" s="38">
        <f>SUM(I139:J139)</f>
        <v>9000</v>
      </c>
      <c r="I139" s="38">
        <v>9000</v>
      </c>
      <c r="J139" s="38"/>
      <c r="K139" s="38"/>
      <c r="L139" s="38"/>
      <c r="M139" s="38"/>
      <c r="N139" s="38"/>
      <c r="O139" s="53"/>
      <c r="P139" s="54"/>
      <c r="Q139" s="38"/>
      <c r="R139" s="38"/>
      <c r="S139" s="38"/>
      <c r="T139" s="38"/>
      <c r="U139" s="11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3" customFormat="1" ht="16.5" customHeight="1" x14ac:dyDescent="0.2">
      <c r="A140" s="35"/>
      <c r="B140" s="35"/>
      <c r="C140" s="43"/>
      <c r="D140" s="110"/>
      <c r="E140" s="70" t="s">
        <v>41</v>
      </c>
      <c r="F140" s="36"/>
      <c r="G140" s="37"/>
      <c r="H140" s="38"/>
      <c r="I140" s="38"/>
      <c r="J140" s="38"/>
      <c r="K140" s="38"/>
      <c r="L140" s="38"/>
      <c r="M140" s="38"/>
      <c r="N140" s="38"/>
      <c r="O140" s="53"/>
      <c r="P140" s="37"/>
      <c r="Q140" s="38"/>
      <c r="R140" s="38"/>
      <c r="S140" s="38"/>
      <c r="T140" s="38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3" customFormat="1" ht="16.5" customHeight="1" x14ac:dyDescent="0.2">
      <c r="A141" s="35"/>
      <c r="B141" s="35"/>
      <c r="C141" s="43"/>
      <c r="D141" s="110"/>
      <c r="E141" s="70" t="s">
        <v>42</v>
      </c>
      <c r="F141" s="36">
        <f>G141+P141</f>
        <v>6400</v>
      </c>
      <c r="G141" s="37">
        <f>H141+K141+L141+M141</f>
        <v>6400</v>
      </c>
      <c r="H141" s="38">
        <f>SUM(I141:J141)</f>
        <v>6400</v>
      </c>
      <c r="I141" s="38">
        <v>6400</v>
      </c>
      <c r="J141" s="38"/>
      <c r="K141" s="38"/>
      <c r="L141" s="38"/>
      <c r="M141" s="38"/>
      <c r="N141" s="38"/>
      <c r="O141" s="53"/>
      <c r="P141" s="37"/>
      <c r="Q141" s="38"/>
      <c r="R141" s="38"/>
      <c r="S141" s="38"/>
      <c r="T141" s="38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6" customFormat="1" ht="16.5" customHeight="1" x14ac:dyDescent="0.2">
      <c r="A142" s="66"/>
      <c r="B142" s="66"/>
      <c r="C142" s="39"/>
      <c r="D142" s="111"/>
      <c r="E142" s="71" t="s">
        <v>43</v>
      </c>
      <c r="F142" s="40">
        <f>F139-F140+F141</f>
        <v>15400</v>
      </c>
      <c r="G142" s="41">
        <f>G139-G140+G141</f>
        <v>15400</v>
      </c>
      <c r="H142" s="40">
        <f>H139-H140+H141</f>
        <v>15400</v>
      </c>
      <c r="I142" s="40">
        <f>I139-I140+I141</f>
        <v>15400</v>
      </c>
      <c r="J142" s="40"/>
      <c r="K142" s="40"/>
      <c r="L142" s="40"/>
      <c r="M142" s="40"/>
      <c r="N142" s="40"/>
      <c r="O142" s="42"/>
      <c r="P142" s="41"/>
      <c r="Q142" s="40"/>
      <c r="R142" s="40"/>
      <c r="S142" s="58"/>
      <c r="T142" s="58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" customFormat="1" ht="16.5" customHeight="1" x14ac:dyDescent="0.2">
      <c r="A143" s="43"/>
      <c r="B143" s="43"/>
      <c r="C143" s="43">
        <v>4210</v>
      </c>
      <c r="D143" s="109" t="s">
        <v>18</v>
      </c>
      <c r="E143" s="70" t="s">
        <v>40</v>
      </c>
      <c r="F143" s="36">
        <f>G143+P143</f>
        <v>2000</v>
      </c>
      <c r="G143" s="37">
        <f>H143+K143+L143+M143</f>
        <v>2000</v>
      </c>
      <c r="H143" s="38">
        <f>SUM(I143:J143)</f>
        <v>2000</v>
      </c>
      <c r="I143" s="38"/>
      <c r="J143" s="38">
        <v>2000</v>
      </c>
      <c r="K143" s="38"/>
      <c r="L143" s="38"/>
      <c r="M143" s="38"/>
      <c r="N143" s="38"/>
      <c r="O143" s="53"/>
      <c r="P143" s="54"/>
      <c r="Q143" s="38"/>
      <c r="R143" s="38"/>
      <c r="S143" s="38"/>
      <c r="T143" s="38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3" customFormat="1" ht="16.5" customHeight="1" x14ac:dyDescent="0.2">
      <c r="A144" s="35"/>
      <c r="B144" s="35"/>
      <c r="C144" s="43"/>
      <c r="D144" s="110"/>
      <c r="E144" s="70" t="s">
        <v>41</v>
      </c>
      <c r="F144" s="36"/>
      <c r="G144" s="37"/>
      <c r="H144" s="38"/>
      <c r="I144" s="38"/>
      <c r="J144" s="38"/>
      <c r="K144" s="38"/>
      <c r="L144" s="38"/>
      <c r="M144" s="38"/>
      <c r="N144" s="38"/>
      <c r="O144" s="53"/>
      <c r="P144" s="37"/>
      <c r="Q144" s="38"/>
      <c r="R144" s="38"/>
      <c r="S144" s="38"/>
      <c r="T144" s="38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3" customFormat="1" ht="16.5" customHeight="1" x14ac:dyDescent="0.2">
      <c r="A145" s="35"/>
      <c r="B145" s="35"/>
      <c r="C145" s="43"/>
      <c r="D145" s="110"/>
      <c r="E145" s="70" t="s">
        <v>42</v>
      </c>
      <c r="F145" s="36">
        <f>G145+P145</f>
        <v>323</v>
      </c>
      <c r="G145" s="37">
        <f>H145+K145+L145+M145</f>
        <v>323</v>
      </c>
      <c r="H145" s="38">
        <f>SUM(I145:J145)</f>
        <v>323</v>
      </c>
      <c r="I145" s="38"/>
      <c r="J145" s="38">
        <v>323</v>
      </c>
      <c r="K145" s="38"/>
      <c r="L145" s="38"/>
      <c r="M145" s="38"/>
      <c r="N145" s="38"/>
      <c r="O145" s="53"/>
      <c r="P145" s="37"/>
      <c r="Q145" s="38"/>
      <c r="R145" s="38"/>
      <c r="S145" s="38"/>
      <c r="T145" s="38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6" customFormat="1" ht="16.5" customHeight="1" x14ac:dyDescent="0.2">
      <c r="A146" s="66"/>
      <c r="B146" s="66"/>
      <c r="C146" s="39"/>
      <c r="D146" s="111"/>
      <c r="E146" s="71" t="s">
        <v>43</v>
      </c>
      <c r="F146" s="40">
        <f>F143-F144+F145</f>
        <v>2323</v>
      </c>
      <c r="G146" s="41">
        <f>G143-G144+G145</f>
        <v>2323</v>
      </c>
      <c r="H146" s="40">
        <f>H143-H144+H145</f>
        <v>2323</v>
      </c>
      <c r="I146" s="40"/>
      <c r="J146" s="40">
        <f>J143-J144+J145</f>
        <v>2323</v>
      </c>
      <c r="K146" s="40"/>
      <c r="L146" s="40"/>
      <c r="M146" s="40"/>
      <c r="N146" s="40"/>
      <c r="O146" s="42"/>
      <c r="P146" s="41"/>
      <c r="Q146" s="40"/>
      <c r="R146" s="40"/>
      <c r="S146" s="58"/>
      <c r="T146" s="58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1" customFormat="1" ht="16.5" customHeight="1" x14ac:dyDescent="0.2">
      <c r="A147" s="43"/>
      <c r="B147" s="43"/>
      <c r="C147" s="43">
        <v>4360</v>
      </c>
      <c r="D147" s="109" t="s">
        <v>52</v>
      </c>
      <c r="E147" s="70" t="s">
        <v>40</v>
      </c>
      <c r="F147" s="36">
        <f>G147+P147</f>
        <v>3000</v>
      </c>
      <c r="G147" s="37">
        <f>H147+K147+L147+M147</f>
        <v>3000</v>
      </c>
      <c r="H147" s="38">
        <f>SUM(I147:J147)</f>
        <v>3000</v>
      </c>
      <c r="I147" s="38"/>
      <c r="J147" s="38">
        <v>3000</v>
      </c>
      <c r="K147" s="38"/>
      <c r="L147" s="38"/>
      <c r="M147" s="38"/>
      <c r="N147" s="38"/>
      <c r="O147" s="53"/>
      <c r="P147" s="54"/>
      <c r="Q147" s="38"/>
      <c r="R147" s="38"/>
      <c r="S147" s="38"/>
      <c r="T147" s="38"/>
      <c r="U147" s="1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3" customFormat="1" ht="16.5" customHeight="1" x14ac:dyDescent="0.2">
      <c r="A148" s="35"/>
      <c r="B148" s="35"/>
      <c r="C148" s="43"/>
      <c r="D148" s="110"/>
      <c r="E148" s="70" t="s">
        <v>41</v>
      </c>
      <c r="F148" s="36"/>
      <c r="G148" s="37"/>
      <c r="H148" s="38"/>
      <c r="I148" s="38"/>
      <c r="J148" s="38"/>
      <c r="K148" s="38"/>
      <c r="L148" s="38"/>
      <c r="M148" s="38"/>
      <c r="N148" s="38"/>
      <c r="O148" s="53"/>
      <c r="P148" s="37"/>
      <c r="Q148" s="38"/>
      <c r="R148" s="38"/>
      <c r="S148" s="38"/>
      <c r="T148" s="3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3" customFormat="1" ht="16.5" customHeight="1" x14ac:dyDescent="0.2">
      <c r="A149" s="35"/>
      <c r="B149" s="35"/>
      <c r="C149" s="43"/>
      <c r="D149" s="110"/>
      <c r="E149" s="70" t="s">
        <v>42</v>
      </c>
      <c r="F149" s="36">
        <f>G149+P149</f>
        <v>237</v>
      </c>
      <c r="G149" s="37">
        <f>H149+K149+L149+M149</f>
        <v>237</v>
      </c>
      <c r="H149" s="38">
        <f>SUM(I149:J149)</f>
        <v>237</v>
      </c>
      <c r="I149" s="38"/>
      <c r="J149" s="38">
        <v>237</v>
      </c>
      <c r="K149" s="38"/>
      <c r="L149" s="38"/>
      <c r="M149" s="38"/>
      <c r="N149" s="38"/>
      <c r="O149" s="53"/>
      <c r="P149" s="37"/>
      <c r="Q149" s="38"/>
      <c r="R149" s="38"/>
      <c r="S149" s="38"/>
      <c r="T149" s="38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6" customFormat="1" ht="16.5" customHeight="1" x14ac:dyDescent="0.2">
      <c r="A150" s="66"/>
      <c r="B150" s="66"/>
      <c r="C150" s="39"/>
      <c r="D150" s="111"/>
      <c r="E150" s="71" t="s">
        <v>43</v>
      </c>
      <c r="F150" s="40">
        <f>F147-F148+F149</f>
        <v>3237</v>
      </c>
      <c r="G150" s="41">
        <f>G147-G148+G149</f>
        <v>3237</v>
      </c>
      <c r="H150" s="40">
        <f>H147-H148+H149</f>
        <v>3237</v>
      </c>
      <c r="I150" s="40"/>
      <c r="J150" s="40">
        <f>J147-J148+J149</f>
        <v>3237</v>
      </c>
      <c r="K150" s="40"/>
      <c r="L150" s="40"/>
      <c r="M150" s="40"/>
      <c r="N150" s="40"/>
      <c r="O150" s="42"/>
      <c r="P150" s="41"/>
      <c r="Q150" s="40"/>
      <c r="R150" s="40"/>
      <c r="S150" s="58"/>
      <c r="T150" s="58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04" customFormat="1" ht="15.95" customHeight="1" x14ac:dyDescent="0.2">
      <c r="A151" s="86"/>
      <c r="B151" s="86"/>
      <c r="C151" s="180" t="s">
        <v>45</v>
      </c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2"/>
    </row>
    <row r="152" spans="1:84" s="104" customFormat="1" ht="15.95" customHeight="1" x14ac:dyDescent="0.2">
      <c r="A152" s="86"/>
      <c r="B152" s="35"/>
      <c r="C152" s="183" t="s">
        <v>83</v>
      </c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5"/>
    </row>
    <row r="153" spans="1:84" s="104" customFormat="1" ht="52.5" customHeight="1" x14ac:dyDescent="0.2">
      <c r="A153" s="86"/>
      <c r="B153" s="35"/>
      <c r="C153" s="186" t="s">
        <v>89</v>
      </c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8"/>
    </row>
    <row r="154" spans="1:84" s="1" customFormat="1" ht="16.5" customHeight="1" x14ac:dyDescent="0.2">
      <c r="A154" s="46">
        <v>855</v>
      </c>
      <c r="B154" s="46"/>
      <c r="C154" s="100"/>
      <c r="D154" s="118" t="s">
        <v>54</v>
      </c>
      <c r="E154" s="72" t="s">
        <v>40</v>
      </c>
      <c r="F154" s="59">
        <f>G154+P154</f>
        <v>43373402.799999997</v>
      </c>
      <c r="G154" s="24">
        <f>H154+K154+L154+M154</f>
        <v>43373402.799999997</v>
      </c>
      <c r="H154" s="25">
        <f>SUM(I154:J154)</f>
        <v>2321988.7999999998</v>
      </c>
      <c r="I154" s="25">
        <v>1633053</v>
      </c>
      <c r="J154" s="25">
        <v>688935.8</v>
      </c>
      <c r="K154" s="25"/>
      <c r="L154" s="25">
        <v>41051414</v>
      </c>
      <c r="M154" s="25"/>
      <c r="N154" s="47"/>
      <c r="O154" s="48"/>
      <c r="P154" s="24"/>
      <c r="Q154" s="25"/>
      <c r="R154" s="25"/>
      <c r="S154" s="47"/>
      <c r="T154" s="47"/>
      <c r="U154" s="2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3" customFormat="1" ht="16.5" customHeight="1" x14ac:dyDescent="0.2">
      <c r="A155" s="22"/>
      <c r="B155" s="22"/>
      <c r="C155" s="65"/>
      <c r="D155" s="119"/>
      <c r="E155" s="68" t="s">
        <v>41</v>
      </c>
      <c r="F155" s="23"/>
      <c r="G155" s="26"/>
      <c r="H155" s="27"/>
      <c r="I155" s="27"/>
      <c r="J155" s="27"/>
      <c r="K155" s="27"/>
      <c r="L155" s="27"/>
      <c r="M155" s="27"/>
      <c r="N155" s="49"/>
      <c r="O155" s="50"/>
      <c r="P155" s="26"/>
      <c r="Q155" s="27"/>
      <c r="R155" s="27"/>
      <c r="S155" s="49"/>
      <c r="T155" s="49"/>
      <c r="U155" s="14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3" customFormat="1" ht="16.5" customHeight="1" x14ac:dyDescent="0.2">
      <c r="A156" s="22"/>
      <c r="B156" s="22"/>
      <c r="C156" s="65"/>
      <c r="D156" s="83"/>
      <c r="E156" s="68" t="s">
        <v>42</v>
      </c>
      <c r="F156" s="23">
        <f>G156+P156</f>
        <v>25841.75</v>
      </c>
      <c r="G156" s="26">
        <f>H156+K156+L156+M156</f>
        <v>25841.75</v>
      </c>
      <c r="H156" s="27">
        <f>SUM(I156:J156)</f>
        <v>25841.75</v>
      </c>
      <c r="I156" s="27"/>
      <c r="J156" s="27">
        <f>J160+J176</f>
        <v>25841.75</v>
      </c>
      <c r="K156" s="27"/>
      <c r="L156" s="27"/>
      <c r="M156" s="27"/>
      <c r="N156" s="49"/>
      <c r="O156" s="50"/>
      <c r="P156" s="26"/>
      <c r="Q156" s="27"/>
      <c r="R156" s="27"/>
      <c r="S156" s="49"/>
      <c r="T156" s="49"/>
      <c r="U156" s="14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6" customFormat="1" ht="16.5" customHeight="1" x14ac:dyDescent="0.2">
      <c r="A157" s="65"/>
      <c r="B157" s="28"/>
      <c r="C157" s="28"/>
      <c r="D157" s="84"/>
      <c r="E157" s="69" t="s">
        <v>43</v>
      </c>
      <c r="F157" s="29">
        <f t="shared" ref="F157:L157" si="9">F154-F155+F156</f>
        <v>43399244.549999997</v>
      </c>
      <c r="G157" s="30">
        <f t="shared" si="9"/>
        <v>43399244.549999997</v>
      </c>
      <c r="H157" s="29">
        <f t="shared" si="9"/>
        <v>2347830.5499999998</v>
      </c>
      <c r="I157" s="77">
        <f t="shared" si="9"/>
        <v>1633053</v>
      </c>
      <c r="J157" s="77">
        <f t="shared" si="9"/>
        <v>714777.55</v>
      </c>
      <c r="K157" s="77"/>
      <c r="L157" s="77">
        <f t="shared" si="9"/>
        <v>41051414</v>
      </c>
      <c r="M157" s="77"/>
      <c r="N157" s="29"/>
      <c r="O157" s="31"/>
      <c r="P157" s="30"/>
      <c r="Q157" s="77"/>
      <c r="R157" s="77"/>
      <c r="S157" s="77"/>
      <c r="T157" s="77"/>
      <c r="U157" s="1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" customFormat="1" ht="16.5" customHeight="1" x14ac:dyDescent="0.2">
      <c r="A158" s="43"/>
      <c r="B158" s="87">
        <v>85501</v>
      </c>
      <c r="C158" s="91"/>
      <c r="D158" s="112" t="s">
        <v>53</v>
      </c>
      <c r="E158" s="70" t="s">
        <v>40</v>
      </c>
      <c r="F158" s="36">
        <f>G158+P158</f>
        <v>32211909.739999998</v>
      </c>
      <c r="G158" s="37">
        <f>H158+K158+L158+M158</f>
        <v>32211909.739999998</v>
      </c>
      <c r="H158" s="38">
        <f>SUM(I158:J158)</f>
        <v>273386.74</v>
      </c>
      <c r="I158" s="34">
        <v>261217</v>
      </c>
      <c r="J158" s="34">
        <v>12169.74</v>
      </c>
      <c r="K158" s="34"/>
      <c r="L158" s="38">
        <v>31938523</v>
      </c>
      <c r="M158" s="51"/>
      <c r="N158" s="51"/>
      <c r="O158" s="52"/>
      <c r="P158" s="56"/>
      <c r="Q158" s="51"/>
      <c r="R158" s="51"/>
      <c r="S158" s="51"/>
      <c r="T158" s="51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3" customFormat="1" ht="16.5" customHeight="1" x14ac:dyDescent="0.2">
      <c r="A159" s="35"/>
      <c r="B159" s="88"/>
      <c r="C159" s="89"/>
      <c r="D159" s="113"/>
      <c r="E159" s="70" t="s">
        <v>41</v>
      </c>
      <c r="F159" s="36"/>
      <c r="G159" s="37"/>
      <c r="H159" s="38"/>
      <c r="I159" s="38"/>
      <c r="J159" s="38"/>
      <c r="K159" s="38"/>
      <c r="L159" s="38"/>
      <c r="M159" s="105"/>
      <c r="N159" s="105"/>
      <c r="O159" s="79"/>
      <c r="P159" s="54"/>
      <c r="Q159" s="105"/>
      <c r="R159" s="105"/>
      <c r="S159" s="105"/>
      <c r="T159" s="105"/>
      <c r="U159" s="14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3" customFormat="1" ht="16.5" customHeight="1" x14ac:dyDescent="0.2">
      <c r="A160" s="35"/>
      <c r="B160" s="88"/>
      <c r="C160" s="89"/>
      <c r="D160" s="113"/>
      <c r="E160" s="70" t="s">
        <v>42</v>
      </c>
      <c r="F160" s="36">
        <f>G160+P160</f>
        <v>8844.43</v>
      </c>
      <c r="G160" s="37">
        <f>H160+K160+L160+M160</f>
        <v>8844.43</v>
      </c>
      <c r="H160" s="38">
        <f>SUM(I160:J160)</f>
        <v>8844.43</v>
      </c>
      <c r="I160" s="38"/>
      <c r="J160" s="38">
        <f>J164+J168</f>
        <v>8844.43</v>
      </c>
      <c r="K160" s="38"/>
      <c r="L160" s="38"/>
      <c r="M160" s="105"/>
      <c r="N160" s="105"/>
      <c r="O160" s="79"/>
      <c r="P160" s="54"/>
      <c r="Q160" s="105"/>
      <c r="R160" s="105"/>
      <c r="S160" s="105"/>
      <c r="T160" s="105"/>
      <c r="U160" s="14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6" customFormat="1" ht="16.5" customHeight="1" x14ac:dyDescent="0.2">
      <c r="A161" s="66"/>
      <c r="B161" s="89"/>
      <c r="C161" s="90"/>
      <c r="D161" s="114"/>
      <c r="E161" s="71" t="s">
        <v>43</v>
      </c>
      <c r="F161" s="40">
        <f t="shared" ref="F161:L161" si="10">F158-F159+F160</f>
        <v>32220754.169999998</v>
      </c>
      <c r="G161" s="41">
        <f t="shared" si="10"/>
        <v>32220754.169999998</v>
      </c>
      <c r="H161" s="40">
        <f t="shared" si="10"/>
        <v>282231.17</v>
      </c>
      <c r="I161" s="40">
        <f t="shared" si="10"/>
        <v>261217</v>
      </c>
      <c r="J161" s="40">
        <f t="shared" si="10"/>
        <v>21014.17</v>
      </c>
      <c r="K161" s="40"/>
      <c r="L161" s="40">
        <f t="shared" si="10"/>
        <v>31938523</v>
      </c>
      <c r="M161" s="40"/>
      <c r="N161" s="40"/>
      <c r="O161" s="42"/>
      <c r="P161" s="41"/>
      <c r="Q161" s="40"/>
      <c r="R161" s="40"/>
      <c r="S161" s="58"/>
      <c r="T161" s="58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" customFormat="1" ht="39" customHeight="1" x14ac:dyDescent="0.2">
      <c r="A162" s="43"/>
      <c r="B162" s="43"/>
      <c r="C162" s="43">
        <v>2910</v>
      </c>
      <c r="D162" s="109" t="s">
        <v>44</v>
      </c>
      <c r="E162" s="70" t="s">
        <v>40</v>
      </c>
      <c r="F162" s="36">
        <f>G162+P162</f>
        <v>1654.6</v>
      </c>
      <c r="G162" s="37">
        <f>H162+K162+L162+M162</f>
        <v>1654.6</v>
      </c>
      <c r="H162" s="38">
        <f>SUM(I162:J162)</f>
        <v>1654.6</v>
      </c>
      <c r="I162" s="38"/>
      <c r="J162" s="38">
        <v>1654.6</v>
      </c>
      <c r="K162" s="38"/>
      <c r="L162" s="38"/>
      <c r="M162" s="38"/>
      <c r="N162" s="38"/>
      <c r="O162" s="53"/>
      <c r="P162" s="54"/>
      <c r="Q162" s="38"/>
      <c r="R162" s="38"/>
      <c r="S162" s="38"/>
      <c r="T162" s="38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3" customFormat="1" ht="39" customHeight="1" x14ac:dyDescent="0.2">
      <c r="A163" s="35"/>
      <c r="B163" s="35"/>
      <c r="C163" s="43"/>
      <c r="D163" s="110"/>
      <c r="E163" s="70" t="s">
        <v>41</v>
      </c>
      <c r="F163" s="36"/>
      <c r="G163" s="37"/>
      <c r="H163" s="38"/>
      <c r="I163" s="38"/>
      <c r="J163" s="38"/>
      <c r="K163" s="38"/>
      <c r="L163" s="38"/>
      <c r="M163" s="38"/>
      <c r="N163" s="38"/>
      <c r="O163" s="53"/>
      <c r="P163" s="37"/>
      <c r="Q163" s="38"/>
      <c r="R163" s="38"/>
      <c r="S163" s="38"/>
      <c r="T163" s="38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3" customFormat="1" ht="39" customHeight="1" x14ac:dyDescent="0.2">
      <c r="A164" s="35"/>
      <c r="B164" s="35"/>
      <c r="C164" s="43"/>
      <c r="D164" s="110"/>
      <c r="E164" s="70" t="s">
        <v>42</v>
      </c>
      <c r="F164" s="36">
        <f>G164+P164</f>
        <v>8308.43</v>
      </c>
      <c r="G164" s="37">
        <f>H164+K164+L164+M164</f>
        <v>8308.43</v>
      </c>
      <c r="H164" s="38">
        <f>SUM(I164:J164)</f>
        <v>8308.43</v>
      </c>
      <c r="I164" s="38"/>
      <c r="J164" s="38">
        <v>8308.43</v>
      </c>
      <c r="K164" s="38"/>
      <c r="L164" s="38"/>
      <c r="M164" s="38"/>
      <c r="N164" s="38"/>
      <c r="O164" s="53"/>
      <c r="P164" s="37"/>
      <c r="Q164" s="38"/>
      <c r="R164" s="38"/>
      <c r="S164" s="38"/>
      <c r="T164" s="38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6" customFormat="1" ht="39" customHeight="1" x14ac:dyDescent="0.2">
      <c r="A165" s="66"/>
      <c r="B165" s="66"/>
      <c r="C165" s="39"/>
      <c r="D165" s="111"/>
      <c r="E165" s="71" t="s">
        <v>43</v>
      </c>
      <c r="F165" s="40">
        <f>F162-F163+F164</f>
        <v>9963.0300000000007</v>
      </c>
      <c r="G165" s="41">
        <f>G162-G163+G164</f>
        <v>9963.0300000000007</v>
      </c>
      <c r="H165" s="40">
        <f>H162-H163+H164</f>
        <v>9963.0300000000007</v>
      </c>
      <c r="I165" s="40"/>
      <c r="J165" s="40">
        <f>J162-J163+J164</f>
        <v>9963.0300000000007</v>
      </c>
      <c r="K165" s="40"/>
      <c r="L165" s="40"/>
      <c r="M165" s="40"/>
      <c r="N165" s="40"/>
      <c r="O165" s="42"/>
      <c r="P165" s="41"/>
      <c r="Q165" s="40"/>
      <c r="R165" s="40"/>
      <c r="S165" s="58"/>
      <c r="T165" s="58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" customFormat="1" ht="16.5" customHeight="1" x14ac:dyDescent="0.2">
      <c r="A166" s="43"/>
      <c r="B166" s="43"/>
      <c r="C166" s="43">
        <v>4580</v>
      </c>
      <c r="D166" s="74" t="s">
        <v>48</v>
      </c>
      <c r="E166" s="70" t="s">
        <v>40</v>
      </c>
      <c r="F166" s="36">
        <f>G166+P166</f>
        <v>255.14</v>
      </c>
      <c r="G166" s="37">
        <f>H166+K166+L166+M166</f>
        <v>255.14</v>
      </c>
      <c r="H166" s="38">
        <f>SUM(I166:J166)</f>
        <v>255.14</v>
      </c>
      <c r="I166" s="38"/>
      <c r="J166" s="38">
        <v>255.14</v>
      </c>
      <c r="K166" s="38"/>
      <c r="L166" s="38"/>
      <c r="M166" s="38"/>
      <c r="N166" s="38"/>
      <c r="O166" s="53"/>
      <c r="P166" s="54"/>
      <c r="Q166" s="38"/>
      <c r="R166" s="38"/>
      <c r="S166" s="38"/>
      <c r="T166" s="38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3" customFormat="1" ht="16.5" customHeight="1" x14ac:dyDescent="0.2">
      <c r="A167" s="35"/>
      <c r="B167" s="35"/>
      <c r="C167" s="43"/>
      <c r="D167" s="75"/>
      <c r="E167" s="70" t="s">
        <v>41</v>
      </c>
      <c r="F167" s="36"/>
      <c r="G167" s="37"/>
      <c r="H167" s="38"/>
      <c r="I167" s="38"/>
      <c r="J167" s="38"/>
      <c r="K167" s="38"/>
      <c r="L167" s="38"/>
      <c r="M167" s="38"/>
      <c r="N167" s="38"/>
      <c r="O167" s="53"/>
      <c r="P167" s="37"/>
      <c r="Q167" s="38"/>
      <c r="R167" s="38"/>
      <c r="S167" s="38"/>
      <c r="T167" s="38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3" customFormat="1" ht="16.5" customHeight="1" x14ac:dyDescent="0.2">
      <c r="A168" s="35"/>
      <c r="B168" s="35"/>
      <c r="C168" s="43"/>
      <c r="D168" s="75"/>
      <c r="E168" s="70" t="s">
        <v>42</v>
      </c>
      <c r="F168" s="36">
        <f>G168+P168</f>
        <v>536</v>
      </c>
      <c r="G168" s="37">
        <f>H168+K168+L168+M168</f>
        <v>536</v>
      </c>
      <c r="H168" s="38">
        <f>SUM(I168:J168)</f>
        <v>536</v>
      </c>
      <c r="I168" s="38"/>
      <c r="J168" s="38">
        <v>536</v>
      </c>
      <c r="K168" s="38"/>
      <c r="L168" s="38"/>
      <c r="M168" s="38"/>
      <c r="N168" s="38"/>
      <c r="O168" s="53"/>
      <c r="P168" s="37"/>
      <c r="Q168" s="38"/>
      <c r="R168" s="38"/>
      <c r="S168" s="38"/>
      <c r="T168" s="3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6" customFormat="1" ht="16.5" customHeight="1" x14ac:dyDescent="0.2">
      <c r="A169" s="66"/>
      <c r="B169" s="66"/>
      <c r="C169" s="39"/>
      <c r="D169" s="76"/>
      <c r="E169" s="71" t="s">
        <v>43</v>
      </c>
      <c r="F169" s="40">
        <f>F166-F167+F168</f>
        <v>791.14</v>
      </c>
      <c r="G169" s="41">
        <f>G166-G167+G168</f>
        <v>791.14</v>
      </c>
      <c r="H169" s="40">
        <f>H166-H167+H168</f>
        <v>791.14</v>
      </c>
      <c r="I169" s="40"/>
      <c r="J169" s="40">
        <f>J166-J167+J168</f>
        <v>791.14</v>
      </c>
      <c r="K169" s="40"/>
      <c r="L169" s="40"/>
      <c r="M169" s="40"/>
      <c r="N169" s="40"/>
      <c r="O169" s="42"/>
      <c r="P169" s="41"/>
      <c r="Q169" s="40"/>
      <c r="R169" s="40"/>
      <c r="S169" s="58"/>
      <c r="T169" s="58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04" customFormat="1" ht="15.95" customHeight="1" x14ac:dyDescent="0.2">
      <c r="A170" s="86"/>
      <c r="B170" s="86"/>
      <c r="C170" s="180" t="s">
        <v>45</v>
      </c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2"/>
    </row>
    <row r="171" spans="1:84" s="104" customFormat="1" ht="15.95" customHeight="1" x14ac:dyDescent="0.2">
      <c r="A171" s="86"/>
      <c r="B171" s="35"/>
      <c r="C171" s="183" t="s">
        <v>69</v>
      </c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5"/>
    </row>
    <row r="172" spans="1:84" s="104" customFormat="1" ht="15.95" customHeight="1" x14ac:dyDescent="0.2">
      <c r="A172" s="86"/>
      <c r="B172" s="35"/>
      <c r="C172" s="183" t="s">
        <v>72</v>
      </c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5"/>
    </row>
    <row r="173" spans="1:84" s="104" customFormat="1" ht="15.95" customHeight="1" x14ac:dyDescent="0.2">
      <c r="A173" s="86"/>
      <c r="B173" s="35"/>
      <c r="C173" s="186" t="s">
        <v>73</v>
      </c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8"/>
    </row>
    <row r="174" spans="1:84" s="1" customFormat="1" ht="33" customHeight="1" x14ac:dyDescent="0.2">
      <c r="A174" s="43"/>
      <c r="B174" s="87">
        <v>85502</v>
      </c>
      <c r="C174" s="91"/>
      <c r="D174" s="115" t="s">
        <v>13</v>
      </c>
      <c r="E174" s="70" t="s">
        <v>40</v>
      </c>
      <c r="F174" s="36">
        <f>G174+P174</f>
        <v>8856313.0600000005</v>
      </c>
      <c r="G174" s="37">
        <f>H174+K174+L174+M174</f>
        <v>8856313.0600000005</v>
      </c>
      <c r="H174" s="38">
        <f>SUM(I174:J174)</f>
        <v>751022.06</v>
      </c>
      <c r="I174" s="34">
        <v>733407</v>
      </c>
      <c r="J174" s="34">
        <v>17615.060000000001</v>
      </c>
      <c r="K174" s="34"/>
      <c r="L174" s="38">
        <v>8105291</v>
      </c>
      <c r="M174" s="51"/>
      <c r="N174" s="51"/>
      <c r="O174" s="52"/>
      <c r="P174" s="56"/>
      <c r="Q174" s="51"/>
      <c r="R174" s="51"/>
      <c r="S174" s="51"/>
      <c r="T174" s="51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3" customFormat="1" ht="33" customHeight="1" x14ac:dyDescent="0.2">
      <c r="A175" s="35"/>
      <c r="B175" s="88"/>
      <c r="C175" s="89"/>
      <c r="D175" s="116"/>
      <c r="E175" s="70" t="s">
        <v>41</v>
      </c>
      <c r="F175" s="36"/>
      <c r="G175" s="37"/>
      <c r="H175" s="38"/>
      <c r="I175" s="38"/>
      <c r="J175" s="38"/>
      <c r="K175" s="38"/>
      <c r="L175" s="38"/>
      <c r="M175" s="105"/>
      <c r="N175" s="105"/>
      <c r="O175" s="79"/>
      <c r="P175" s="54"/>
      <c r="Q175" s="105"/>
      <c r="R175" s="105"/>
      <c r="S175" s="105"/>
      <c r="T175" s="105"/>
      <c r="U175" s="14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3" customFormat="1" ht="33" customHeight="1" x14ac:dyDescent="0.2">
      <c r="A176" s="35"/>
      <c r="B176" s="88"/>
      <c r="C176" s="89"/>
      <c r="D176" s="116"/>
      <c r="E176" s="70" t="s">
        <v>42</v>
      </c>
      <c r="F176" s="36">
        <f>G176+P176</f>
        <v>16997.32</v>
      </c>
      <c r="G176" s="37">
        <f>H176+K176+L176+M176</f>
        <v>16997.32</v>
      </c>
      <c r="H176" s="38">
        <f>SUM(I176:J176)</f>
        <v>16997.32</v>
      </c>
      <c r="I176" s="38"/>
      <c r="J176" s="38">
        <f>J180+J184</f>
        <v>16997.32</v>
      </c>
      <c r="K176" s="38"/>
      <c r="L176" s="38"/>
      <c r="M176" s="105"/>
      <c r="N176" s="105"/>
      <c r="O176" s="79"/>
      <c r="P176" s="54"/>
      <c r="Q176" s="105"/>
      <c r="R176" s="105"/>
      <c r="S176" s="105"/>
      <c r="T176" s="105"/>
      <c r="U176" s="14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6" customFormat="1" ht="33" customHeight="1" x14ac:dyDescent="0.2">
      <c r="A177" s="66"/>
      <c r="B177" s="89"/>
      <c r="C177" s="90"/>
      <c r="D177" s="117"/>
      <c r="E177" s="71" t="s">
        <v>43</v>
      </c>
      <c r="F177" s="40">
        <f t="shared" ref="F177:L177" si="11">F174-F175+F176</f>
        <v>8873310.3800000008</v>
      </c>
      <c r="G177" s="41">
        <f t="shared" si="11"/>
        <v>8873310.3800000008</v>
      </c>
      <c r="H177" s="40">
        <f t="shared" si="11"/>
        <v>768019.38</v>
      </c>
      <c r="I177" s="40">
        <f t="shared" si="11"/>
        <v>733407</v>
      </c>
      <c r="J177" s="40">
        <f t="shared" si="11"/>
        <v>34612.380000000005</v>
      </c>
      <c r="K177" s="40"/>
      <c r="L177" s="40">
        <f t="shared" si="11"/>
        <v>8105291</v>
      </c>
      <c r="M177" s="40"/>
      <c r="N177" s="40"/>
      <c r="O177" s="42"/>
      <c r="P177" s="41"/>
      <c r="Q177" s="40"/>
      <c r="R177" s="40"/>
      <c r="S177" s="58"/>
      <c r="T177" s="58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" customFormat="1" ht="39" customHeight="1" x14ac:dyDescent="0.2">
      <c r="A178" s="43"/>
      <c r="B178" s="43"/>
      <c r="C178" s="43">
        <v>2910</v>
      </c>
      <c r="D178" s="109" t="s">
        <v>44</v>
      </c>
      <c r="E178" s="70" t="s">
        <v>40</v>
      </c>
      <c r="F178" s="36">
        <f>G178+P178</f>
        <v>7146.15</v>
      </c>
      <c r="G178" s="37">
        <f>H178+K178+L178+M178</f>
        <v>7146.15</v>
      </c>
      <c r="H178" s="38">
        <f>SUM(I178:J178)</f>
        <v>7146.15</v>
      </c>
      <c r="I178" s="38"/>
      <c r="J178" s="38">
        <v>7146.15</v>
      </c>
      <c r="K178" s="38"/>
      <c r="L178" s="38"/>
      <c r="M178" s="38"/>
      <c r="N178" s="38"/>
      <c r="O178" s="53"/>
      <c r="P178" s="54"/>
      <c r="Q178" s="38"/>
      <c r="R178" s="38"/>
      <c r="S178" s="38"/>
      <c r="T178" s="3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3" customFormat="1" ht="39" customHeight="1" x14ac:dyDescent="0.2">
      <c r="A179" s="35"/>
      <c r="B179" s="35"/>
      <c r="C179" s="43"/>
      <c r="D179" s="110"/>
      <c r="E179" s="70" t="s">
        <v>41</v>
      </c>
      <c r="F179" s="36"/>
      <c r="G179" s="37"/>
      <c r="H179" s="38"/>
      <c r="I179" s="38"/>
      <c r="J179" s="38"/>
      <c r="K179" s="38"/>
      <c r="L179" s="38"/>
      <c r="M179" s="38"/>
      <c r="N179" s="38"/>
      <c r="O179" s="53"/>
      <c r="P179" s="37"/>
      <c r="Q179" s="38"/>
      <c r="R179" s="38"/>
      <c r="S179" s="38"/>
      <c r="T179" s="38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3" customFormat="1" ht="39" customHeight="1" x14ac:dyDescent="0.2">
      <c r="A180" s="35"/>
      <c r="B180" s="35"/>
      <c r="C180" s="43"/>
      <c r="D180" s="110"/>
      <c r="E180" s="70" t="s">
        <v>42</v>
      </c>
      <c r="F180" s="36">
        <f>G180+P180</f>
        <v>16096.17</v>
      </c>
      <c r="G180" s="37">
        <f>H180+K180+L180+M180</f>
        <v>16096.17</v>
      </c>
      <c r="H180" s="38">
        <f>SUM(I180:J180)</f>
        <v>16096.17</v>
      </c>
      <c r="I180" s="38"/>
      <c r="J180" s="38">
        <v>16096.17</v>
      </c>
      <c r="K180" s="38"/>
      <c r="L180" s="38"/>
      <c r="M180" s="38"/>
      <c r="N180" s="38"/>
      <c r="O180" s="53"/>
      <c r="P180" s="37"/>
      <c r="Q180" s="38"/>
      <c r="R180" s="38"/>
      <c r="S180" s="38"/>
      <c r="T180" s="38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6" customFormat="1" ht="39" customHeight="1" x14ac:dyDescent="0.2">
      <c r="A181" s="66"/>
      <c r="B181" s="66"/>
      <c r="C181" s="39"/>
      <c r="D181" s="111"/>
      <c r="E181" s="71" t="s">
        <v>43</v>
      </c>
      <c r="F181" s="40">
        <f>F178-F179+F180</f>
        <v>23242.32</v>
      </c>
      <c r="G181" s="41">
        <f>G178-G179+G180</f>
        <v>23242.32</v>
      </c>
      <c r="H181" s="40">
        <f>H178-H179+H180</f>
        <v>23242.32</v>
      </c>
      <c r="I181" s="40"/>
      <c r="J181" s="40">
        <f>J178-J179+J180</f>
        <v>23242.32</v>
      </c>
      <c r="K181" s="40"/>
      <c r="L181" s="40"/>
      <c r="M181" s="40"/>
      <c r="N181" s="40"/>
      <c r="O181" s="42"/>
      <c r="P181" s="41"/>
      <c r="Q181" s="40"/>
      <c r="R181" s="40"/>
      <c r="S181" s="58"/>
      <c r="T181" s="58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" customFormat="1" ht="16.5" customHeight="1" x14ac:dyDescent="0.2">
      <c r="A182" s="43"/>
      <c r="B182" s="43"/>
      <c r="C182" s="43">
        <v>4580</v>
      </c>
      <c r="D182" s="74" t="s">
        <v>48</v>
      </c>
      <c r="E182" s="70" t="s">
        <v>40</v>
      </c>
      <c r="F182" s="36">
        <f>G182+P182</f>
        <v>1166.9100000000001</v>
      </c>
      <c r="G182" s="37">
        <f>H182+K182+L182+M182</f>
        <v>1166.9100000000001</v>
      </c>
      <c r="H182" s="38">
        <f>SUM(I182:J182)</f>
        <v>1166.9100000000001</v>
      </c>
      <c r="I182" s="38"/>
      <c r="J182" s="38">
        <v>1166.9100000000001</v>
      </c>
      <c r="K182" s="38"/>
      <c r="L182" s="38"/>
      <c r="M182" s="38"/>
      <c r="N182" s="38"/>
      <c r="O182" s="53"/>
      <c r="P182" s="54"/>
      <c r="Q182" s="38"/>
      <c r="R182" s="38"/>
      <c r="S182" s="38"/>
      <c r="T182" s="38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3" customFormat="1" ht="16.5" customHeight="1" x14ac:dyDescent="0.2">
      <c r="A183" s="35"/>
      <c r="B183" s="35"/>
      <c r="C183" s="43"/>
      <c r="D183" s="75"/>
      <c r="E183" s="70" t="s">
        <v>41</v>
      </c>
      <c r="F183" s="36"/>
      <c r="G183" s="37"/>
      <c r="H183" s="38"/>
      <c r="I183" s="38"/>
      <c r="J183" s="38"/>
      <c r="K183" s="38"/>
      <c r="L183" s="38"/>
      <c r="M183" s="38"/>
      <c r="N183" s="38"/>
      <c r="O183" s="53"/>
      <c r="P183" s="37"/>
      <c r="Q183" s="38"/>
      <c r="R183" s="38"/>
      <c r="S183" s="38"/>
      <c r="T183" s="38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3" customFormat="1" ht="16.5" customHeight="1" x14ac:dyDescent="0.2">
      <c r="A184" s="35"/>
      <c r="B184" s="35"/>
      <c r="C184" s="43"/>
      <c r="D184" s="75"/>
      <c r="E184" s="70" t="s">
        <v>42</v>
      </c>
      <c r="F184" s="36">
        <f>G184+P184</f>
        <v>901.15</v>
      </c>
      <c r="G184" s="37">
        <f>H184+K184+L184+M184</f>
        <v>901.15</v>
      </c>
      <c r="H184" s="38">
        <f>SUM(I184:J184)</f>
        <v>901.15</v>
      </c>
      <c r="I184" s="38"/>
      <c r="J184" s="38">
        <v>901.15</v>
      </c>
      <c r="K184" s="38"/>
      <c r="L184" s="38"/>
      <c r="M184" s="38"/>
      <c r="N184" s="38"/>
      <c r="O184" s="53"/>
      <c r="P184" s="37"/>
      <c r="Q184" s="38"/>
      <c r="R184" s="38"/>
      <c r="S184" s="38"/>
      <c r="T184" s="38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6" customFormat="1" ht="16.5" customHeight="1" x14ac:dyDescent="0.2">
      <c r="A185" s="66"/>
      <c r="B185" s="66"/>
      <c r="C185" s="39"/>
      <c r="D185" s="76"/>
      <c r="E185" s="71" t="s">
        <v>43</v>
      </c>
      <c r="F185" s="40">
        <f>F182-F183+F184</f>
        <v>2068.06</v>
      </c>
      <c r="G185" s="41">
        <f>G182-G183+G184</f>
        <v>2068.06</v>
      </c>
      <c r="H185" s="40">
        <f>H182-H183+H184</f>
        <v>2068.06</v>
      </c>
      <c r="I185" s="40"/>
      <c r="J185" s="40">
        <f>J182-J183+J184</f>
        <v>2068.06</v>
      </c>
      <c r="K185" s="40"/>
      <c r="L185" s="40"/>
      <c r="M185" s="40"/>
      <c r="N185" s="40"/>
      <c r="O185" s="42"/>
      <c r="P185" s="41"/>
      <c r="Q185" s="40"/>
      <c r="R185" s="40"/>
      <c r="S185" s="58"/>
      <c r="T185" s="58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04" customFormat="1" ht="16.5" customHeight="1" x14ac:dyDescent="0.2">
      <c r="A186" s="86"/>
      <c r="B186" s="86"/>
      <c r="C186" s="180" t="s">
        <v>45</v>
      </c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2"/>
    </row>
    <row r="187" spans="1:84" s="104" customFormat="1" ht="16.5" customHeight="1" x14ac:dyDescent="0.2">
      <c r="A187" s="86"/>
      <c r="B187" s="35"/>
      <c r="C187" s="183" t="s">
        <v>69</v>
      </c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5"/>
    </row>
    <row r="188" spans="1:84" s="104" customFormat="1" ht="28.5" customHeight="1" x14ac:dyDescent="0.2">
      <c r="A188" s="86"/>
      <c r="B188" s="35"/>
      <c r="C188" s="183" t="s">
        <v>74</v>
      </c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5"/>
    </row>
    <row r="189" spans="1:84" s="104" customFormat="1" ht="28.5" customHeight="1" x14ac:dyDescent="0.2">
      <c r="A189" s="86"/>
      <c r="B189" s="35"/>
      <c r="C189" s="186" t="s">
        <v>75</v>
      </c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8"/>
    </row>
    <row r="190" spans="1:84" ht="18" customHeight="1" x14ac:dyDescent="0.2">
      <c r="A190" s="46"/>
      <c r="B190" s="46"/>
      <c r="C190" s="100"/>
      <c r="D190" s="147" t="s">
        <v>39</v>
      </c>
      <c r="E190" s="72" t="s">
        <v>40</v>
      </c>
      <c r="F190" s="107">
        <f>G190+P190</f>
        <v>206664153.10999998</v>
      </c>
      <c r="G190" s="55">
        <f>H190+K190+L190+M190+N190+O190</f>
        <v>171029841.59999999</v>
      </c>
      <c r="H190" s="47">
        <f>SUM(I190:J190)</f>
        <v>112191913.02</v>
      </c>
      <c r="I190" s="150">
        <v>69001595.459999993</v>
      </c>
      <c r="J190" s="150">
        <v>43190317.560000002</v>
      </c>
      <c r="K190" s="150">
        <v>10626528.460000001</v>
      </c>
      <c r="L190" s="150">
        <v>45614432.43</v>
      </c>
      <c r="M190" s="150">
        <v>632571.68999999994</v>
      </c>
      <c r="N190" s="150">
        <v>646904</v>
      </c>
      <c r="O190" s="150">
        <v>1317492</v>
      </c>
      <c r="P190" s="108">
        <f>Q190+S190+T190</f>
        <v>35634311.509999998</v>
      </c>
      <c r="Q190" s="150">
        <v>35095130.68</v>
      </c>
      <c r="R190" s="150">
        <v>22702335.190000001</v>
      </c>
      <c r="S190" s="151"/>
      <c r="T190" s="150">
        <v>539180.82999999996</v>
      </c>
    </row>
    <row r="191" spans="1:84" ht="18" customHeight="1" x14ac:dyDescent="0.2">
      <c r="A191" s="22"/>
      <c r="B191" s="22"/>
      <c r="C191" s="65"/>
      <c r="D191" s="148"/>
      <c r="E191" s="68" t="s">
        <v>41</v>
      </c>
      <c r="F191" s="23">
        <f>G191+P191</f>
        <v>223133</v>
      </c>
      <c r="G191" s="26">
        <f>H191+K191+L191+M191+N191+O191</f>
        <v>223133</v>
      </c>
      <c r="H191" s="27">
        <f>SUM(I191:J191)</f>
        <v>223133</v>
      </c>
      <c r="I191" s="189">
        <f>I11+I31+I51+I67+I117+I155</f>
        <v>38</v>
      </c>
      <c r="J191" s="189">
        <f>J11+J31+J51+J67+J117+J155</f>
        <v>223095</v>
      </c>
      <c r="K191" s="189"/>
      <c r="L191" s="189"/>
      <c r="M191" s="189"/>
      <c r="N191" s="189"/>
      <c r="O191" s="189"/>
      <c r="P191" s="61"/>
      <c r="Q191" s="189"/>
      <c r="R191" s="189"/>
      <c r="S191" s="190"/>
      <c r="T191" s="189"/>
      <c r="U191" s="4"/>
    </row>
    <row r="192" spans="1:84" ht="18" customHeight="1" x14ac:dyDescent="0.2">
      <c r="A192" s="22"/>
      <c r="B192" s="22"/>
      <c r="C192" s="65"/>
      <c r="D192" s="148"/>
      <c r="E192" s="68" t="s">
        <v>42</v>
      </c>
      <c r="F192" s="23">
        <f>G192+P192</f>
        <v>1610885.96</v>
      </c>
      <c r="G192" s="26">
        <f>H192+K192+L192+M192+N192+O192</f>
        <v>1610885.96</v>
      </c>
      <c r="H192" s="27">
        <f>SUM(I192:J192)</f>
        <v>1609885.96</v>
      </c>
      <c r="I192" s="189">
        <f>I12+I32+I52+I68+I118+I156</f>
        <v>1368432</v>
      </c>
      <c r="J192" s="189">
        <f>J12+J32+J52+J68+J118+J156</f>
        <v>241453.96</v>
      </c>
      <c r="K192" s="189"/>
      <c r="L192" s="189">
        <f>L12+L32+L52+L68+L118+L156</f>
        <v>1000</v>
      </c>
      <c r="M192" s="189"/>
      <c r="N192" s="189"/>
      <c r="O192" s="189"/>
      <c r="P192" s="61"/>
      <c r="Q192" s="189"/>
      <c r="R192" s="189"/>
      <c r="S192" s="190"/>
      <c r="T192" s="189"/>
      <c r="U192" s="4"/>
    </row>
    <row r="193" spans="1:21" ht="18" customHeight="1" x14ac:dyDescent="0.2">
      <c r="A193" s="28"/>
      <c r="B193" s="28"/>
      <c r="C193" s="28"/>
      <c r="D193" s="149"/>
      <c r="E193" s="69" t="s">
        <v>43</v>
      </c>
      <c r="F193" s="29">
        <f t="shared" ref="F193:T193" si="12">F190-F191+F192</f>
        <v>208051906.06999999</v>
      </c>
      <c r="G193" s="30">
        <f t="shared" si="12"/>
        <v>172417594.56</v>
      </c>
      <c r="H193" s="29">
        <f t="shared" si="12"/>
        <v>113578665.97999999</v>
      </c>
      <c r="I193" s="29">
        <f t="shared" si="12"/>
        <v>70369989.459999993</v>
      </c>
      <c r="J193" s="29">
        <f t="shared" ref="J193:O193" si="13">J190-J191+J192</f>
        <v>43208676.520000003</v>
      </c>
      <c r="K193" s="29">
        <f t="shared" si="13"/>
        <v>10626528.460000001</v>
      </c>
      <c r="L193" s="29">
        <f t="shared" si="13"/>
        <v>45615432.43</v>
      </c>
      <c r="M193" s="29">
        <f t="shared" si="13"/>
        <v>632571.68999999994</v>
      </c>
      <c r="N193" s="29">
        <f t="shared" si="13"/>
        <v>646904</v>
      </c>
      <c r="O193" s="29">
        <f t="shared" si="13"/>
        <v>1317492</v>
      </c>
      <c r="P193" s="30">
        <f t="shared" si="12"/>
        <v>35634311.509999998</v>
      </c>
      <c r="Q193" s="29">
        <f t="shared" si="12"/>
        <v>35095130.68</v>
      </c>
      <c r="R193" s="29">
        <f t="shared" si="12"/>
        <v>22702335.190000001</v>
      </c>
      <c r="S193" s="29"/>
      <c r="T193" s="77">
        <f t="shared" si="12"/>
        <v>539180.82999999996</v>
      </c>
      <c r="U193" s="1"/>
    </row>
    <row r="194" spans="1:21" s="103" customFormat="1" ht="15.75" customHeight="1" x14ac:dyDescent="0.2">
      <c r="A194" s="191"/>
      <c r="B194" s="191"/>
      <c r="C194" s="191"/>
      <c r="D194" s="192"/>
      <c r="E194" s="193"/>
      <c r="F194" s="194"/>
      <c r="G194" s="195"/>
      <c r="H194" s="102"/>
      <c r="I194" s="102"/>
      <c r="J194" s="102"/>
      <c r="K194" s="196"/>
      <c r="L194" s="196"/>
      <c r="M194" s="102"/>
      <c r="N194" s="102"/>
      <c r="O194" s="102"/>
      <c r="P194" s="101"/>
      <c r="Q194" s="197"/>
      <c r="R194" s="102"/>
      <c r="S194" s="102"/>
      <c r="T194" s="102"/>
    </row>
  </sheetData>
  <mergeCells count="94">
    <mergeCell ref="C108:T108"/>
    <mergeCell ref="C114:T114"/>
    <mergeCell ref="C115:T115"/>
    <mergeCell ref="C109:T109"/>
    <mergeCell ref="C110:T110"/>
    <mergeCell ref="C111:T111"/>
    <mergeCell ref="C112:T112"/>
    <mergeCell ref="C113:T113"/>
    <mergeCell ref="C128:T128"/>
    <mergeCell ref="C129:T129"/>
    <mergeCell ref="C130:T130"/>
    <mergeCell ref="C151:T151"/>
    <mergeCell ref="C46:T46"/>
    <mergeCell ref="C47:T47"/>
    <mergeCell ref="C48:T48"/>
    <mergeCell ref="C49:T49"/>
    <mergeCell ref="C62:T62"/>
    <mergeCell ref="C64:T64"/>
    <mergeCell ref="C65:T65"/>
    <mergeCell ref="C63:T63"/>
    <mergeCell ref="C78:T78"/>
    <mergeCell ref="C79:T79"/>
    <mergeCell ref="C80:T80"/>
    <mergeCell ref="C89:T89"/>
    <mergeCell ref="C91:T91"/>
    <mergeCell ref="C90:T90"/>
    <mergeCell ref="D30:D33"/>
    <mergeCell ref="D38:D41"/>
    <mergeCell ref="D120:D123"/>
    <mergeCell ref="D124:D127"/>
    <mergeCell ref="D100:D103"/>
    <mergeCell ref="C189:T189"/>
    <mergeCell ref="D42:D45"/>
    <mergeCell ref="D92:D95"/>
    <mergeCell ref="D96:D99"/>
    <mergeCell ref="D143:D146"/>
    <mergeCell ref="D158:D161"/>
    <mergeCell ref="C152:T152"/>
    <mergeCell ref="C153:T153"/>
    <mergeCell ref="C170:T170"/>
    <mergeCell ref="C172:T172"/>
    <mergeCell ref="C173:T173"/>
    <mergeCell ref="C171:T171"/>
    <mergeCell ref="C186:T186"/>
    <mergeCell ref="C188:T188"/>
    <mergeCell ref="C187:T187"/>
    <mergeCell ref="D190:D193"/>
    <mergeCell ref="D147:D150"/>
    <mergeCell ref="D139:D142"/>
    <mergeCell ref="D74:D77"/>
    <mergeCell ref="D70:D73"/>
    <mergeCell ref="D174:D177"/>
    <mergeCell ref="D135:D138"/>
    <mergeCell ref="D178:D181"/>
    <mergeCell ref="C26:T26"/>
    <mergeCell ref="C28:T28"/>
    <mergeCell ref="C29:T29"/>
    <mergeCell ref="C27:T27"/>
    <mergeCell ref="D10:D13"/>
    <mergeCell ref="D14:D17"/>
    <mergeCell ref="T7:T8"/>
    <mergeCell ref="F5:F8"/>
    <mergeCell ref="S7:S8"/>
    <mergeCell ref="K7:K8"/>
    <mergeCell ref="N7:N8"/>
    <mergeCell ref="D154:D155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E5:E8"/>
    <mergeCell ref="P6:P8"/>
    <mergeCell ref="D18:D21"/>
    <mergeCell ref="D50:D53"/>
    <mergeCell ref="D34:D37"/>
    <mergeCell ref="D66:D69"/>
    <mergeCell ref="D85:D88"/>
    <mergeCell ref="D54:D57"/>
    <mergeCell ref="D104:D107"/>
    <mergeCell ref="D162:D165"/>
    <mergeCell ref="D116:D117"/>
    <mergeCell ref="D131:D134"/>
  </mergeCells>
  <phoneticPr fontId="1" type="noConversion"/>
  <printOptions horizontalCentered="1" gridLines="1"/>
  <pageMargins left="0.19" right="0.17" top="0.79" bottom="0.79" header="0.5" footer="0.5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2021-04-06T11:27:46Z</cp:lastPrinted>
  <dcterms:created xsi:type="dcterms:W3CDTF">2000-01-03T19:49:14Z</dcterms:created>
  <dcterms:modified xsi:type="dcterms:W3CDTF">2021-04-06T11:28:33Z</dcterms:modified>
</cp:coreProperties>
</file>