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Dane\2021_dokumenty\2021_UCHWALY_ZARZADZENIA\ZBM_66_IV2021 zm budzetu 2021\"/>
    </mc:Choice>
  </mc:AlternateContent>
  <xr:revisionPtr revIDLastSave="0" documentId="13_ncr:1_{AFCEAF96-8F65-4977-AD0A-EB4CBAF28C08}" xr6:coauthVersionLast="46" xr6:coauthVersionMax="46" xr10:uidLastSave="{00000000-0000-0000-0000-000000000000}"/>
  <bookViews>
    <workbookView xWindow="-120" yWindow="-120" windowWidth="29040" windowHeight="15840" tabRatio="614" xr2:uid="{00000000-000D-0000-FFFF-FFFF00000000}"/>
  </bookViews>
  <sheets>
    <sheet name="WYDATKI" sheetId="1" r:id="rId1"/>
  </sheets>
  <externalReferences>
    <externalReference r:id="rId2"/>
  </externalReferences>
  <definedNames>
    <definedName name="Drukowany">'[1]2000DOCH.UW.'!A1:XEY1</definedName>
    <definedName name="_xlnm.Print_Area" localSheetId="0">WYDATKI!$A$1:$T$468</definedName>
    <definedName name="_xlnm.Print_Titles" localSheetId="0">WYDATKI!$6:$9</definedName>
  </definedNames>
  <calcPr calcId="191029"/>
</workbook>
</file>

<file path=xl/calcChain.xml><?xml version="1.0" encoding="utf-8"?>
<calcChain xmlns="http://schemas.openxmlformats.org/spreadsheetml/2006/main">
  <c r="J258" i="1" l="1"/>
  <c r="H278" i="1"/>
  <c r="G278" i="1" s="1"/>
  <c r="F278" i="1" s="1"/>
  <c r="J405" i="1"/>
  <c r="I386" i="1"/>
  <c r="I258" i="1"/>
  <c r="I257" i="1"/>
  <c r="I232" i="1"/>
  <c r="J231" i="1"/>
  <c r="I213" i="1"/>
  <c r="J194" i="1"/>
  <c r="J193" i="1"/>
  <c r="I194" i="1"/>
  <c r="J160" i="1"/>
  <c r="L160" i="1"/>
  <c r="I119" i="1"/>
  <c r="I171" i="1"/>
  <c r="I159" i="1" s="1"/>
  <c r="L124" i="1"/>
  <c r="L120" i="1" s="1"/>
  <c r="J293" i="1"/>
  <c r="J289" i="1" s="1"/>
  <c r="J140" i="1"/>
  <c r="J120" i="1" s="1"/>
  <c r="J220" i="1"/>
  <c r="J212" i="1" s="1"/>
  <c r="J395" i="1"/>
  <c r="H395" i="1" s="1"/>
  <c r="G395" i="1" s="1"/>
  <c r="F395" i="1" s="1"/>
  <c r="I329" i="1"/>
  <c r="H329" i="1" s="1"/>
  <c r="G329" i="1" s="1"/>
  <c r="F329" i="1" s="1"/>
  <c r="I362" i="1"/>
  <c r="L351" i="1"/>
  <c r="L417" i="1"/>
  <c r="J77" i="1"/>
  <c r="H75" i="1"/>
  <c r="G75" i="1" s="1"/>
  <c r="F75" i="1" s="1"/>
  <c r="H74" i="1"/>
  <c r="I73" i="1"/>
  <c r="H72" i="1"/>
  <c r="G72" i="1" s="1"/>
  <c r="F72" i="1" s="1"/>
  <c r="H70" i="1"/>
  <c r="I68" i="1"/>
  <c r="I43" i="1" s="1"/>
  <c r="J67" i="1"/>
  <c r="L69" i="1"/>
  <c r="J387" i="1" l="1"/>
  <c r="I302" i="1"/>
  <c r="H77" i="1"/>
  <c r="H73" i="1"/>
  <c r="I69" i="1"/>
  <c r="G74" i="1"/>
  <c r="H67" i="1"/>
  <c r="G67" i="1" s="1"/>
  <c r="F67" i="1" s="1"/>
  <c r="G70" i="1"/>
  <c r="G77" i="1" l="1"/>
  <c r="F74" i="1"/>
  <c r="F77" i="1" s="1"/>
  <c r="G73" i="1"/>
  <c r="F70" i="1"/>
  <c r="F73" i="1" s="1"/>
  <c r="H68" i="1" l="1"/>
  <c r="G68" i="1" s="1"/>
  <c r="F68" i="1" s="1"/>
  <c r="H66" i="1"/>
  <c r="J451" i="1"/>
  <c r="J450" i="1"/>
  <c r="J446" i="1" s="1"/>
  <c r="P465" i="1"/>
  <c r="Q445" i="1"/>
  <c r="J441" i="1"/>
  <c r="H440" i="1"/>
  <c r="G440" i="1" s="1"/>
  <c r="F440" i="1" s="1"/>
  <c r="H438" i="1"/>
  <c r="J436" i="1"/>
  <c r="J106" i="1"/>
  <c r="H106" i="1" s="1"/>
  <c r="G106" i="1" s="1"/>
  <c r="F106" i="1" s="1"/>
  <c r="H105" i="1"/>
  <c r="G105" i="1" s="1"/>
  <c r="L100" i="1"/>
  <c r="H97" i="1"/>
  <c r="J88" i="1"/>
  <c r="J84" i="1" s="1"/>
  <c r="J93" i="1"/>
  <c r="H92" i="1"/>
  <c r="G92" i="1" s="1"/>
  <c r="F92" i="1" s="1"/>
  <c r="H90" i="1"/>
  <c r="H86" i="1"/>
  <c r="G86" i="1" s="1"/>
  <c r="T85" i="1"/>
  <c r="L85" i="1"/>
  <c r="K85" i="1"/>
  <c r="I85" i="1"/>
  <c r="P82" i="1"/>
  <c r="P85" i="1" s="1"/>
  <c r="H82" i="1"/>
  <c r="J47" i="1"/>
  <c r="J43" i="1" s="1"/>
  <c r="J46" i="1"/>
  <c r="J42" i="1" s="1"/>
  <c r="J69" i="1" l="1"/>
  <c r="H69" i="1"/>
  <c r="G66" i="1"/>
  <c r="H441" i="1"/>
  <c r="G438" i="1"/>
  <c r="H93" i="1"/>
  <c r="H88" i="1"/>
  <c r="G88" i="1" s="1"/>
  <c r="F88" i="1" s="1"/>
  <c r="J108" i="1"/>
  <c r="J102" i="1"/>
  <c r="F105" i="1"/>
  <c r="F108" i="1" s="1"/>
  <c r="G108" i="1"/>
  <c r="H101" i="1"/>
  <c r="H108" i="1"/>
  <c r="G97" i="1"/>
  <c r="H84" i="1"/>
  <c r="G84" i="1" s="1"/>
  <c r="F84" i="1" s="1"/>
  <c r="J89" i="1"/>
  <c r="J85" i="1"/>
  <c r="G90" i="1"/>
  <c r="F90" i="1" s="1"/>
  <c r="F93" i="1" s="1"/>
  <c r="F86" i="1"/>
  <c r="G82" i="1"/>
  <c r="G69" i="1" l="1"/>
  <c r="F66" i="1"/>
  <c r="F69" i="1" s="1"/>
  <c r="H89" i="1"/>
  <c r="G441" i="1"/>
  <c r="F438" i="1"/>
  <c r="F441" i="1" s="1"/>
  <c r="J98" i="1"/>
  <c r="H102" i="1"/>
  <c r="G102" i="1" s="1"/>
  <c r="F102" i="1" s="1"/>
  <c r="J104" i="1"/>
  <c r="G101" i="1"/>
  <c r="F97" i="1"/>
  <c r="H85" i="1"/>
  <c r="G93" i="1"/>
  <c r="F89" i="1"/>
  <c r="G85" i="1"/>
  <c r="F82" i="1"/>
  <c r="F85" i="1" s="1"/>
  <c r="G89" i="1"/>
  <c r="H104" i="1" l="1"/>
  <c r="J100" i="1"/>
  <c r="H98" i="1"/>
  <c r="F101" i="1"/>
  <c r="F104" i="1" s="1"/>
  <c r="G104" i="1"/>
  <c r="G98" i="1" l="1"/>
  <c r="H100" i="1"/>
  <c r="F98" i="1" l="1"/>
  <c r="F100" i="1" s="1"/>
  <c r="G100" i="1"/>
  <c r="J27" i="1" l="1"/>
  <c r="J12" i="1" s="1"/>
  <c r="J15" i="1"/>
  <c r="H15" i="1" s="1"/>
  <c r="G15" i="1" s="1"/>
  <c r="F15" i="1" s="1"/>
  <c r="J21" i="1"/>
  <c r="H19" i="1"/>
  <c r="G19" i="1" s="1"/>
  <c r="F19" i="1" s="1"/>
  <c r="H18" i="1"/>
  <c r="G18" i="1" s="1"/>
  <c r="R17" i="1"/>
  <c r="Q17" i="1"/>
  <c r="P14" i="1"/>
  <c r="P17" i="1" s="1"/>
  <c r="H14" i="1"/>
  <c r="Q13" i="1"/>
  <c r="R10" i="1"/>
  <c r="R13" i="1" s="1"/>
  <c r="P10" i="1"/>
  <c r="P13" i="1" s="1"/>
  <c r="H10" i="1"/>
  <c r="G10" i="1" s="1"/>
  <c r="H12" i="1" l="1"/>
  <c r="G12" i="1" s="1"/>
  <c r="F12" i="1" s="1"/>
  <c r="F10" i="1"/>
  <c r="F18" i="1"/>
  <c r="F21" i="1" s="1"/>
  <c r="G21" i="1"/>
  <c r="J17" i="1"/>
  <c r="G14" i="1"/>
  <c r="J11" i="1"/>
  <c r="H21" i="1"/>
  <c r="H17" i="1" l="1"/>
  <c r="G17" i="1"/>
  <c r="F14" i="1"/>
  <c r="F17" i="1" s="1"/>
  <c r="J13" i="1"/>
  <c r="H11" i="1"/>
  <c r="G11" i="1" l="1"/>
  <c r="H13" i="1"/>
  <c r="F11" i="1" l="1"/>
  <c r="F13" i="1" s="1"/>
  <c r="G13" i="1"/>
  <c r="H127" i="1" l="1"/>
  <c r="G127" i="1" s="1"/>
  <c r="F127" i="1" s="1"/>
  <c r="J382" i="1"/>
  <c r="I382" i="1"/>
  <c r="L383" i="1"/>
  <c r="J383" i="1"/>
  <c r="P41" i="1" l="1"/>
  <c r="B9" i="1" l="1"/>
  <c r="C9" i="1" s="1"/>
  <c r="D9" i="1" s="1"/>
  <c r="E9" i="1" s="1"/>
  <c r="F9" i="1" s="1"/>
  <c r="G9" i="1" s="1"/>
  <c r="H9" i="1" s="1"/>
  <c r="I9" i="1" s="1"/>
  <c r="J9" i="1" s="1"/>
  <c r="K9" i="1" s="1"/>
  <c r="L9" i="1" s="1"/>
  <c r="M9" i="1" s="1"/>
  <c r="N9" i="1" s="1"/>
  <c r="O9" i="1" s="1"/>
  <c r="P9" i="1" s="1"/>
  <c r="Q9" i="1" s="1"/>
  <c r="R9" i="1" s="1"/>
  <c r="S9" i="1" s="1"/>
  <c r="L388" i="1" l="1"/>
  <c r="H196" i="1" l="1"/>
  <c r="H134" i="1"/>
  <c r="H126" i="1"/>
  <c r="H234" i="1"/>
  <c r="H238" i="1"/>
  <c r="H242" i="1"/>
  <c r="I116" i="1" l="1"/>
  <c r="I115" i="1"/>
  <c r="I466" i="1" s="1"/>
  <c r="L116" i="1"/>
  <c r="J116" i="1"/>
  <c r="J115" i="1"/>
  <c r="J466" i="1" s="1"/>
  <c r="I290" i="1" l="1"/>
  <c r="L290" i="1"/>
  <c r="H351" i="1" l="1"/>
  <c r="J460" i="1"/>
  <c r="H459" i="1"/>
  <c r="G459" i="1" s="1"/>
  <c r="F459" i="1" s="1"/>
  <c r="H457" i="1"/>
  <c r="G457" i="1" s="1"/>
  <c r="F457" i="1" s="1"/>
  <c r="J456" i="1"/>
  <c r="H454" i="1"/>
  <c r="G454" i="1" s="1"/>
  <c r="F454" i="1" s="1"/>
  <c r="H453" i="1"/>
  <c r="G453" i="1" s="1"/>
  <c r="F453" i="1" s="1"/>
  <c r="J447" i="1"/>
  <c r="H450" i="1"/>
  <c r="G450" i="1" s="1"/>
  <c r="L452" i="1"/>
  <c r="H213" i="1"/>
  <c r="P192" i="1"/>
  <c r="J411" i="1"/>
  <c r="H409" i="1"/>
  <c r="H408" i="1"/>
  <c r="G408" i="1" s="1"/>
  <c r="F408" i="1" s="1"/>
  <c r="K363" i="1"/>
  <c r="J363" i="1"/>
  <c r="H287" i="1"/>
  <c r="J279" i="1"/>
  <c r="H276" i="1"/>
  <c r="G276" i="1" s="1"/>
  <c r="I275" i="1"/>
  <c r="H273" i="1"/>
  <c r="G273" i="1" s="1"/>
  <c r="F273" i="1" s="1"/>
  <c r="H272" i="1"/>
  <c r="G272" i="1" s="1"/>
  <c r="I271" i="1"/>
  <c r="H269" i="1"/>
  <c r="G269" i="1" s="1"/>
  <c r="F269" i="1" s="1"/>
  <c r="H268" i="1"/>
  <c r="G268" i="1" s="1"/>
  <c r="I267" i="1"/>
  <c r="H265" i="1"/>
  <c r="G265" i="1" s="1"/>
  <c r="F265" i="1" s="1"/>
  <c r="H264" i="1"/>
  <c r="G264" i="1" s="1"/>
  <c r="F264" i="1" s="1"/>
  <c r="I263" i="1"/>
  <c r="H262" i="1"/>
  <c r="G262" i="1" s="1"/>
  <c r="H260" i="1"/>
  <c r="G260" i="1" s="1"/>
  <c r="F260" i="1" s="1"/>
  <c r="J259" i="1"/>
  <c r="H27" i="1"/>
  <c r="G27" i="1" s="1"/>
  <c r="J32" i="1"/>
  <c r="H31" i="1"/>
  <c r="G31" i="1" s="1"/>
  <c r="F31" i="1" s="1"/>
  <c r="H29" i="1"/>
  <c r="L356" i="1"/>
  <c r="G355" i="1"/>
  <c r="F355" i="1" s="1"/>
  <c r="G353" i="1"/>
  <c r="F353" i="1" s="1"/>
  <c r="J249" i="1"/>
  <c r="H246" i="1"/>
  <c r="G246" i="1" s="1"/>
  <c r="H247" i="1"/>
  <c r="G247" i="1" s="1"/>
  <c r="F247" i="1" s="1"/>
  <c r="I245" i="1"/>
  <c r="H244" i="1"/>
  <c r="G244" i="1" s="1"/>
  <c r="F244" i="1" s="1"/>
  <c r="I241" i="1"/>
  <c r="G238" i="1"/>
  <c r="F238" i="1" s="1"/>
  <c r="H240" i="1"/>
  <c r="G240" i="1" s="1"/>
  <c r="F240" i="1" s="1"/>
  <c r="I237" i="1"/>
  <c r="G234" i="1"/>
  <c r="F234" i="1" s="1"/>
  <c r="H236" i="1"/>
  <c r="G236" i="1" s="1"/>
  <c r="F236" i="1" s="1"/>
  <c r="L125" i="1"/>
  <c r="G122" i="1"/>
  <c r="F122" i="1" s="1"/>
  <c r="G124" i="1"/>
  <c r="F124" i="1" s="1"/>
  <c r="I307" i="1"/>
  <c r="I303" i="1" s="1"/>
  <c r="I467" i="1" s="1"/>
  <c r="P434" i="1"/>
  <c r="L307" i="1"/>
  <c r="L303" i="1" s="1"/>
  <c r="L467" i="1" s="1"/>
  <c r="I324" i="1"/>
  <c r="H321" i="1"/>
  <c r="G321" i="1" s="1"/>
  <c r="F321" i="1" s="1"/>
  <c r="H323" i="1"/>
  <c r="G323" i="1" s="1"/>
  <c r="F323" i="1" s="1"/>
  <c r="I320" i="1"/>
  <c r="H317" i="1"/>
  <c r="H319" i="1"/>
  <c r="G319" i="1" s="1"/>
  <c r="F319" i="1" s="1"/>
  <c r="I316" i="1"/>
  <c r="H313" i="1"/>
  <c r="G313" i="1" s="1"/>
  <c r="H315" i="1"/>
  <c r="G315" i="1" s="1"/>
  <c r="F315" i="1" s="1"/>
  <c r="J36" i="1"/>
  <c r="H33" i="1"/>
  <c r="G33" i="1" s="1"/>
  <c r="F33" i="1" s="1"/>
  <c r="H35" i="1"/>
  <c r="G35" i="1" s="1"/>
  <c r="F35" i="1" s="1"/>
  <c r="I375" i="1"/>
  <c r="H372" i="1"/>
  <c r="G372" i="1" s="1"/>
  <c r="F372" i="1" s="1"/>
  <c r="H374" i="1"/>
  <c r="G374" i="1" s="1"/>
  <c r="F374" i="1" s="1"/>
  <c r="I371" i="1"/>
  <c r="H368" i="1"/>
  <c r="G368" i="1" s="1"/>
  <c r="F368" i="1" s="1"/>
  <c r="H370" i="1"/>
  <c r="G370" i="1" s="1"/>
  <c r="F370" i="1" s="1"/>
  <c r="I367" i="1"/>
  <c r="H364" i="1"/>
  <c r="G364" i="1" s="1"/>
  <c r="F364" i="1" s="1"/>
  <c r="H366" i="1"/>
  <c r="G366" i="1" s="1"/>
  <c r="F366" i="1" s="1"/>
  <c r="L165" i="1"/>
  <c r="G162" i="1"/>
  <c r="F162" i="1" s="1"/>
  <c r="G164" i="1"/>
  <c r="H200" i="1"/>
  <c r="G200" i="1" s="1"/>
  <c r="G196" i="1"/>
  <c r="F196" i="1" s="1"/>
  <c r="H178" i="1"/>
  <c r="G178" i="1" s="1"/>
  <c r="F178" i="1" s="1"/>
  <c r="H170" i="1"/>
  <c r="G170" i="1" s="1"/>
  <c r="H215" i="1"/>
  <c r="G215" i="1" s="1"/>
  <c r="F215" i="1" s="1"/>
  <c r="H219" i="1"/>
  <c r="G219" i="1" s="1"/>
  <c r="F219" i="1" s="1"/>
  <c r="L426" i="1"/>
  <c r="G425" i="1"/>
  <c r="F425" i="1" s="1"/>
  <c r="G423" i="1"/>
  <c r="F423" i="1" s="1"/>
  <c r="L422" i="1"/>
  <c r="G421" i="1"/>
  <c r="F421" i="1" s="1"/>
  <c r="G419" i="1"/>
  <c r="F419" i="1" s="1"/>
  <c r="J396" i="1"/>
  <c r="H393" i="1"/>
  <c r="G393" i="1" s="1"/>
  <c r="F393" i="1" s="1"/>
  <c r="I392" i="1"/>
  <c r="H390" i="1"/>
  <c r="G390" i="1" s="1"/>
  <c r="F390" i="1" s="1"/>
  <c r="H389" i="1"/>
  <c r="G389" i="1" s="1"/>
  <c r="F389" i="1" s="1"/>
  <c r="I343" i="1"/>
  <c r="H341" i="1"/>
  <c r="G341" i="1" s="1"/>
  <c r="F341" i="1" s="1"/>
  <c r="H340" i="1"/>
  <c r="I339" i="1"/>
  <c r="H337" i="1"/>
  <c r="G337" i="1" s="1"/>
  <c r="F337" i="1" s="1"/>
  <c r="H336" i="1"/>
  <c r="G336" i="1" s="1"/>
  <c r="F336" i="1" s="1"/>
  <c r="I335" i="1"/>
  <c r="H333" i="1"/>
  <c r="H332" i="1"/>
  <c r="G332" i="1" s="1"/>
  <c r="F332" i="1" s="1"/>
  <c r="L312" i="1"/>
  <c r="G311" i="1"/>
  <c r="F311" i="1" s="1"/>
  <c r="G309" i="1"/>
  <c r="F309" i="1" s="1"/>
  <c r="J294" i="1"/>
  <c r="H293" i="1"/>
  <c r="H291" i="1"/>
  <c r="G291" i="1" s="1"/>
  <c r="J222" i="1"/>
  <c r="H220" i="1"/>
  <c r="G220" i="1" s="1"/>
  <c r="F220" i="1" s="1"/>
  <c r="I218" i="1"/>
  <c r="H217" i="1"/>
  <c r="J203" i="1"/>
  <c r="H201" i="1"/>
  <c r="G201" i="1" s="1"/>
  <c r="F201" i="1" s="1"/>
  <c r="H202" i="1"/>
  <c r="G202" i="1" s="1"/>
  <c r="F202" i="1" s="1"/>
  <c r="I199" i="1"/>
  <c r="H198" i="1"/>
  <c r="G198" i="1" s="1"/>
  <c r="F198" i="1" s="1"/>
  <c r="J181" i="1"/>
  <c r="H180" i="1"/>
  <c r="G180" i="1" s="1"/>
  <c r="F180" i="1" s="1"/>
  <c r="I177" i="1"/>
  <c r="H175" i="1"/>
  <c r="G175" i="1" s="1"/>
  <c r="F175" i="1" s="1"/>
  <c r="H174" i="1"/>
  <c r="G174" i="1" s="1"/>
  <c r="F174" i="1" s="1"/>
  <c r="I173" i="1"/>
  <c r="H171" i="1"/>
  <c r="G171" i="1" s="1"/>
  <c r="F171" i="1" s="1"/>
  <c r="I169" i="1"/>
  <c r="H167" i="1"/>
  <c r="H166" i="1"/>
  <c r="G166" i="1" s="1"/>
  <c r="F166" i="1" s="1"/>
  <c r="J141" i="1"/>
  <c r="H140" i="1"/>
  <c r="G140" i="1" s="1"/>
  <c r="F140" i="1" s="1"/>
  <c r="H138" i="1"/>
  <c r="G138" i="1" s="1"/>
  <c r="I137" i="1"/>
  <c r="H135" i="1"/>
  <c r="G135" i="1" s="1"/>
  <c r="F135" i="1" s="1"/>
  <c r="G134" i="1"/>
  <c r="F134" i="1" s="1"/>
  <c r="I133" i="1"/>
  <c r="H131" i="1"/>
  <c r="G131" i="1" s="1"/>
  <c r="F131" i="1" s="1"/>
  <c r="H130" i="1"/>
  <c r="I129" i="1"/>
  <c r="J60" i="1"/>
  <c r="H58" i="1"/>
  <c r="G58" i="1" s="1"/>
  <c r="F58" i="1" s="1"/>
  <c r="H57" i="1"/>
  <c r="G57" i="1" s="1"/>
  <c r="J56" i="1"/>
  <c r="H55" i="1"/>
  <c r="G55" i="1" s="1"/>
  <c r="F55" i="1" s="1"/>
  <c r="H53" i="1"/>
  <c r="J52" i="1"/>
  <c r="H51" i="1"/>
  <c r="G51" i="1" s="1"/>
  <c r="F51" i="1" s="1"/>
  <c r="H49" i="1"/>
  <c r="G49" i="1" s="1"/>
  <c r="F49" i="1" s="1"/>
  <c r="L331" i="1"/>
  <c r="G126" i="1"/>
  <c r="F126" i="1" s="1"/>
  <c r="I363" i="1"/>
  <c r="H362" i="1"/>
  <c r="H289" i="1"/>
  <c r="L214" i="1"/>
  <c r="H436" i="1" l="1"/>
  <c r="G436" i="1" s="1"/>
  <c r="F436" i="1" s="1"/>
  <c r="J432" i="1"/>
  <c r="J467" i="1" s="1"/>
  <c r="G351" i="1"/>
  <c r="F351" i="1" s="1"/>
  <c r="P445" i="1"/>
  <c r="H199" i="1"/>
  <c r="H383" i="1"/>
  <c r="G422" i="1"/>
  <c r="H382" i="1"/>
  <c r="L48" i="1"/>
  <c r="H460" i="1"/>
  <c r="H456" i="1"/>
  <c r="G426" i="1"/>
  <c r="F456" i="1"/>
  <c r="H60" i="1"/>
  <c r="L352" i="1"/>
  <c r="L448" i="1"/>
  <c r="G456" i="1"/>
  <c r="G417" i="1"/>
  <c r="F417" i="1" s="1"/>
  <c r="H339" i="1"/>
  <c r="H52" i="1"/>
  <c r="H212" i="1"/>
  <c r="G212" i="1" s="1"/>
  <c r="F212" i="1" s="1"/>
  <c r="G213" i="1"/>
  <c r="F213" i="1" s="1"/>
  <c r="G409" i="1"/>
  <c r="F409" i="1" s="1"/>
  <c r="F411" i="1" s="1"/>
  <c r="H411" i="1"/>
  <c r="P118" i="1"/>
  <c r="P121" i="1" s="1"/>
  <c r="G167" i="1"/>
  <c r="F167" i="1" s="1"/>
  <c r="F169" i="1" s="1"/>
  <c r="H169" i="1"/>
  <c r="H371" i="1"/>
  <c r="P45" i="1"/>
  <c r="P48" i="1" s="1"/>
  <c r="Q48" i="1"/>
  <c r="Q452" i="1"/>
  <c r="F164" i="1"/>
  <c r="F165" i="1" s="1"/>
  <c r="G165" i="1"/>
  <c r="H367" i="1"/>
  <c r="F375" i="1"/>
  <c r="H375" i="1"/>
  <c r="P437" i="1"/>
  <c r="Q437" i="1"/>
  <c r="H316" i="1"/>
  <c r="F57" i="1"/>
  <c r="F60" i="1" s="1"/>
  <c r="G60" i="1"/>
  <c r="G340" i="1"/>
  <c r="H343" i="1"/>
  <c r="H181" i="1"/>
  <c r="G29" i="1"/>
  <c r="F29" i="1" s="1"/>
  <c r="H32" i="1"/>
  <c r="G460" i="1"/>
  <c r="F267" i="1"/>
  <c r="H267" i="1"/>
  <c r="F241" i="1"/>
  <c r="H241" i="1"/>
  <c r="H405" i="1"/>
  <c r="G405" i="1" s="1"/>
  <c r="F405" i="1" s="1"/>
  <c r="Q121" i="1"/>
  <c r="F426" i="1"/>
  <c r="F356" i="1"/>
  <c r="H320" i="1"/>
  <c r="L308" i="1"/>
  <c r="H119" i="1"/>
  <c r="G119" i="1" s="1"/>
  <c r="F119" i="1" s="1"/>
  <c r="F36" i="1"/>
  <c r="H249" i="1"/>
  <c r="G129" i="1"/>
  <c r="F177" i="1"/>
  <c r="F125" i="1"/>
  <c r="G125" i="1"/>
  <c r="H231" i="1"/>
  <c r="G231" i="1" s="1"/>
  <c r="L161" i="1"/>
  <c r="G181" i="1"/>
  <c r="H36" i="1"/>
  <c r="G317" i="1"/>
  <c r="F317" i="1" s="1"/>
  <c r="G312" i="1"/>
  <c r="H324" i="1"/>
  <c r="F199" i="1"/>
  <c r="G137" i="1"/>
  <c r="H307" i="1"/>
  <c r="G307" i="1" s="1"/>
  <c r="F307" i="1" s="1"/>
  <c r="I331" i="1"/>
  <c r="H387" i="1"/>
  <c r="G387" i="1" s="1"/>
  <c r="F387" i="1" s="1"/>
  <c r="H193" i="1"/>
  <c r="G193" i="1" s="1"/>
  <c r="G177" i="1"/>
  <c r="G217" i="1"/>
  <c r="H218" i="1"/>
  <c r="G36" i="1"/>
  <c r="G324" i="1"/>
  <c r="H177" i="1"/>
  <c r="G333" i="1"/>
  <c r="F333" i="1" s="1"/>
  <c r="F335" i="1" s="1"/>
  <c r="H335" i="1"/>
  <c r="H245" i="1"/>
  <c r="F312" i="1"/>
  <c r="H159" i="1"/>
  <c r="G159" i="1" s="1"/>
  <c r="F159" i="1" s="1"/>
  <c r="K161" i="1"/>
  <c r="J407" i="1"/>
  <c r="G279" i="1"/>
  <c r="H279" i="1"/>
  <c r="G356" i="1"/>
  <c r="H275" i="1"/>
  <c r="F268" i="1"/>
  <c r="F271" i="1" s="1"/>
  <c r="G271" i="1"/>
  <c r="H271" i="1"/>
  <c r="H263" i="1"/>
  <c r="G242" i="1"/>
  <c r="F242" i="1" s="1"/>
  <c r="F245" i="1" s="1"/>
  <c r="G237" i="1"/>
  <c r="K407" i="1"/>
  <c r="G392" i="1"/>
  <c r="G199" i="1"/>
  <c r="F170" i="1"/>
  <c r="F173" i="1" s="1"/>
  <c r="G173" i="1"/>
  <c r="H173" i="1"/>
  <c r="H118" i="1"/>
  <c r="G118" i="1" s="1"/>
  <c r="J452" i="1"/>
  <c r="M433" i="1"/>
  <c r="K195" i="1"/>
  <c r="F52" i="1"/>
  <c r="G52" i="1"/>
  <c r="F422" i="1"/>
  <c r="H120" i="1"/>
  <c r="G120" i="1" s="1"/>
  <c r="F120" i="1" s="1"/>
  <c r="H404" i="1"/>
  <c r="G404" i="1" s="1"/>
  <c r="F404" i="1" s="1"/>
  <c r="H129" i="1"/>
  <c r="F129" i="1"/>
  <c r="H451" i="1"/>
  <c r="G451" i="1" s="1"/>
  <c r="F451" i="1" s="1"/>
  <c r="H47" i="1"/>
  <c r="G47" i="1" s="1"/>
  <c r="F47" i="1" s="1"/>
  <c r="H46" i="1"/>
  <c r="G46" i="1" s="1"/>
  <c r="F46" i="1" s="1"/>
  <c r="G141" i="1"/>
  <c r="I308" i="1"/>
  <c r="I388" i="1"/>
  <c r="F237" i="1"/>
  <c r="F392" i="1"/>
  <c r="H222" i="1"/>
  <c r="H56" i="1"/>
  <c r="H133" i="1"/>
  <c r="H328" i="1"/>
  <c r="G328" i="1" s="1"/>
  <c r="F328" i="1" s="1"/>
  <c r="J121" i="1"/>
  <c r="I121" i="1"/>
  <c r="J28" i="1"/>
  <c r="H449" i="1"/>
  <c r="G449" i="1" s="1"/>
  <c r="I452" i="1"/>
  <c r="G415" i="1"/>
  <c r="F415" i="1" s="1"/>
  <c r="L418" i="1"/>
  <c r="I407" i="1"/>
  <c r="H392" i="1"/>
  <c r="H305" i="1"/>
  <c r="G305" i="1" s="1"/>
  <c r="F305" i="1" s="1"/>
  <c r="F276" i="1"/>
  <c r="F279" i="1" s="1"/>
  <c r="H256" i="1"/>
  <c r="G256" i="1" s="1"/>
  <c r="F256" i="1" s="1"/>
  <c r="I259" i="1"/>
  <c r="F246" i="1"/>
  <c r="F249" i="1" s="1"/>
  <c r="G249" i="1"/>
  <c r="H230" i="1"/>
  <c r="G230" i="1" s="1"/>
  <c r="F230" i="1" s="1"/>
  <c r="J233" i="1"/>
  <c r="H141" i="1"/>
  <c r="F138" i="1"/>
  <c r="F141" i="1" s="1"/>
  <c r="F272" i="1"/>
  <c r="F275" i="1" s="1"/>
  <c r="G275" i="1"/>
  <c r="I233" i="1"/>
  <c r="H237" i="1"/>
  <c r="G222" i="1"/>
  <c r="F200" i="1"/>
  <c r="F203" i="1" s="1"/>
  <c r="G203" i="1"/>
  <c r="H203" i="1"/>
  <c r="H192" i="1"/>
  <c r="G192" i="1" s="1"/>
  <c r="F192" i="1" s="1"/>
  <c r="I195" i="1"/>
  <c r="G130" i="1"/>
  <c r="G53" i="1"/>
  <c r="G56" i="1" s="1"/>
  <c r="H25" i="1"/>
  <c r="G25" i="1" s="1"/>
  <c r="H386" i="1"/>
  <c r="G386" i="1" s="1"/>
  <c r="F386" i="1" s="1"/>
  <c r="H385" i="1"/>
  <c r="J388" i="1"/>
  <c r="P195" i="1"/>
  <c r="Q195" i="1"/>
  <c r="F450" i="1"/>
  <c r="H434" i="1"/>
  <c r="G434" i="1" s="1"/>
  <c r="F434" i="1" s="1"/>
  <c r="J437" i="1"/>
  <c r="F262" i="1"/>
  <c r="F263" i="1" s="1"/>
  <c r="G263" i="1"/>
  <c r="F291" i="1"/>
  <c r="G293" i="1"/>
  <c r="F293" i="1" s="1"/>
  <c r="H294" i="1"/>
  <c r="H396" i="1"/>
  <c r="K304" i="1"/>
  <c r="F181" i="1"/>
  <c r="F222" i="1"/>
  <c r="H137" i="1"/>
  <c r="J331" i="1"/>
  <c r="H447" i="1"/>
  <c r="G447" i="1" s="1"/>
  <c r="L195" i="1"/>
  <c r="H160" i="1"/>
  <c r="G160" i="1" s="1"/>
  <c r="F160" i="1" s="1"/>
  <c r="H257" i="1"/>
  <c r="G257" i="1" s="1"/>
  <c r="F257" i="1" s="1"/>
  <c r="H258" i="1"/>
  <c r="G258" i="1" s="1"/>
  <c r="F258" i="1" s="1"/>
  <c r="G287" i="1"/>
  <c r="K259" i="1"/>
  <c r="P449" i="1"/>
  <c r="H232" i="1"/>
  <c r="J161" i="1"/>
  <c r="J290" i="1"/>
  <c r="J195" i="1"/>
  <c r="H194" i="1"/>
  <c r="G194" i="1" s="1"/>
  <c r="F194" i="1" s="1"/>
  <c r="L363" i="1"/>
  <c r="G362" i="1"/>
  <c r="K121" i="1"/>
  <c r="L121" i="1"/>
  <c r="J214" i="1"/>
  <c r="H211" i="1"/>
  <c r="I214" i="1"/>
  <c r="H45" i="1"/>
  <c r="J48" i="1"/>
  <c r="I48" i="1"/>
  <c r="H158" i="1"/>
  <c r="I161" i="1"/>
  <c r="O468" i="1"/>
  <c r="G289" i="1"/>
  <c r="K233" i="1"/>
  <c r="F324" i="1"/>
  <c r="F313" i="1"/>
  <c r="H360" i="1"/>
  <c r="F339" i="1"/>
  <c r="G339" i="1"/>
  <c r="F27" i="1"/>
  <c r="F460" i="1"/>
  <c r="F137" i="1"/>
  <c r="H349" i="1"/>
  <c r="F287" i="1" l="1"/>
  <c r="K448" i="1"/>
  <c r="H432" i="1"/>
  <c r="G432" i="1" s="1"/>
  <c r="F32" i="1"/>
  <c r="G32" i="1"/>
  <c r="G335" i="1"/>
  <c r="R433" i="1"/>
  <c r="H445" i="1"/>
  <c r="G445" i="1" s="1"/>
  <c r="F445" i="1" s="1"/>
  <c r="F362" i="1"/>
  <c r="G316" i="1"/>
  <c r="F447" i="1"/>
  <c r="P430" i="1"/>
  <c r="G241" i="1"/>
  <c r="F118" i="1"/>
  <c r="F121" i="1" s="1"/>
  <c r="G320" i="1"/>
  <c r="F53" i="1"/>
  <c r="F56" i="1" s="1"/>
  <c r="G383" i="1"/>
  <c r="F383" i="1" s="1"/>
  <c r="F316" i="1"/>
  <c r="I448" i="1"/>
  <c r="F289" i="1"/>
  <c r="K384" i="1"/>
  <c r="F320" i="1"/>
  <c r="T433" i="1"/>
  <c r="N468" i="1"/>
  <c r="L384" i="1"/>
  <c r="P448" i="1"/>
  <c r="G382" i="1"/>
  <c r="F382" i="1" s="1"/>
  <c r="Q448" i="1"/>
  <c r="Q117" i="1"/>
  <c r="P114" i="1"/>
  <c r="P117" i="1" s="1"/>
  <c r="G343" i="1"/>
  <c r="F340" i="1"/>
  <c r="F343" i="1" s="1"/>
  <c r="G411" i="1"/>
  <c r="F367" i="1"/>
  <c r="G367" i="1"/>
  <c r="F371" i="1"/>
  <c r="G371" i="1"/>
  <c r="G169" i="1"/>
  <c r="F231" i="1"/>
  <c r="G375" i="1"/>
  <c r="H437" i="1"/>
  <c r="G267" i="1"/>
  <c r="L304" i="1"/>
  <c r="I384" i="1"/>
  <c r="G245" i="1"/>
  <c r="J433" i="1"/>
  <c r="F407" i="1"/>
  <c r="H407" i="1"/>
  <c r="G407" i="1"/>
  <c r="H161" i="1"/>
  <c r="F418" i="1"/>
  <c r="F217" i="1"/>
  <c r="F218" i="1" s="1"/>
  <c r="G218" i="1"/>
  <c r="L117" i="1"/>
  <c r="G259" i="1"/>
  <c r="G158" i="1"/>
  <c r="F158" i="1" s="1"/>
  <c r="F161" i="1" s="1"/>
  <c r="F259" i="1"/>
  <c r="G121" i="1"/>
  <c r="H259" i="1"/>
  <c r="H121" i="1"/>
  <c r="G452" i="1"/>
  <c r="H452" i="1"/>
  <c r="H331" i="1"/>
  <c r="H48" i="1"/>
  <c r="G418" i="1"/>
  <c r="H303" i="1"/>
  <c r="G303" i="1" s="1"/>
  <c r="H116" i="1"/>
  <c r="G116" i="1" s="1"/>
  <c r="F116" i="1" s="1"/>
  <c r="K117" i="1"/>
  <c r="G45" i="1"/>
  <c r="G48" i="1" s="1"/>
  <c r="F294" i="1"/>
  <c r="F308" i="1"/>
  <c r="H43" i="1"/>
  <c r="G43" i="1" s="1"/>
  <c r="J384" i="1"/>
  <c r="L44" i="1"/>
  <c r="I117" i="1"/>
  <c r="H114" i="1"/>
  <c r="G114" i="1" s="1"/>
  <c r="G133" i="1"/>
  <c r="F130" i="1"/>
  <c r="F133" i="1" s="1"/>
  <c r="F25" i="1"/>
  <c r="F28" i="1" s="1"/>
  <c r="G28" i="1"/>
  <c r="H28" i="1"/>
  <c r="R44" i="1"/>
  <c r="H302" i="1"/>
  <c r="G302" i="1" s="1"/>
  <c r="F302" i="1" s="1"/>
  <c r="J448" i="1"/>
  <c r="H446" i="1"/>
  <c r="G385" i="1"/>
  <c r="H388" i="1"/>
  <c r="F396" i="1"/>
  <c r="G396" i="1"/>
  <c r="F193" i="1"/>
  <c r="F195" i="1" s="1"/>
  <c r="H290" i="1"/>
  <c r="H42" i="1"/>
  <c r="G42" i="1" s="1"/>
  <c r="H430" i="1"/>
  <c r="G430" i="1" s="1"/>
  <c r="P452" i="1"/>
  <c r="F449" i="1"/>
  <c r="F452" i="1" s="1"/>
  <c r="G294" i="1"/>
  <c r="H381" i="1"/>
  <c r="G232" i="1"/>
  <c r="H233" i="1"/>
  <c r="G195" i="1"/>
  <c r="J117" i="1"/>
  <c r="H195" i="1"/>
  <c r="I304" i="1"/>
  <c r="G211" i="1"/>
  <c r="H214" i="1"/>
  <c r="I44" i="1"/>
  <c r="G308" i="1"/>
  <c r="H308" i="1"/>
  <c r="G290" i="1"/>
  <c r="H115" i="1"/>
  <c r="M44" i="1"/>
  <c r="F331" i="1"/>
  <c r="G331" i="1"/>
  <c r="J304" i="1"/>
  <c r="H301" i="1"/>
  <c r="H363" i="1"/>
  <c r="G360" i="1"/>
  <c r="H41" i="1"/>
  <c r="G41" i="1" s="1"/>
  <c r="J44" i="1"/>
  <c r="G437" i="1"/>
  <c r="F437" i="1"/>
  <c r="H352" i="1"/>
  <c r="G349" i="1"/>
  <c r="F432" i="1" l="1"/>
  <c r="F290" i="1"/>
  <c r="F303" i="1"/>
  <c r="Q433" i="1"/>
  <c r="F41" i="1"/>
  <c r="F43" i="1"/>
  <c r="P433" i="1"/>
  <c r="F430" i="1"/>
  <c r="F114" i="1"/>
  <c r="G161" i="1"/>
  <c r="T468" i="1"/>
  <c r="M468" i="1"/>
  <c r="F45" i="1"/>
  <c r="F48" i="1" s="1"/>
  <c r="R468" i="1"/>
  <c r="H466" i="1"/>
  <c r="G466" i="1" s="1"/>
  <c r="H433" i="1"/>
  <c r="K468" i="1"/>
  <c r="F385" i="1"/>
  <c r="F388" i="1" s="1"/>
  <c r="G388" i="1"/>
  <c r="H448" i="1"/>
  <c r="G446" i="1"/>
  <c r="G381" i="1"/>
  <c r="H384" i="1"/>
  <c r="L468" i="1"/>
  <c r="H467" i="1"/>
  <c r="G467" i="1" s="1"/>
  <c r="H44" i="1"/>
  <c r="F232" i="1"/>
  <c r="F233" i="1" s="1"/>
  <c r="G233" i="1"/>
  <c r="F211" i="1"/>
  <c r="F214" i="1" s="1"/>
  <c r="G214" i="1"/>
  <c r="G44" i="1"/>
  <c r="G115" i="1"/>
  <c r="H117" i="1"/>
  <c r="G301" i="1"/>
  <c r="H304" i="1"/>
  <c r="G363" i="1"/>
  <c r="F360" i="1"/>
  <c r="G433" i="1"/>
  <c r="Q44" i="1"/>
  <c r="F349" i="1"/>
  <c r="F352" i="1" s="1"/>
  <c r="G352" i="1"/>
  <c r="I468" i="1"/>
  <c r="H465" i="1"/>
  <c r="J468" i="1"/>
  <c r="F363" i="1" l="1"/>
  <c r="F433" i="1"/>
  <c r="F467" i="1"/>
  <c r="G384" i="1"/>
  <c r="F381" i="1"/>
  <c r="F384" i="1" s="1"/>
  <c r="F446" i="1"/>
  <c r="F448" i="1" s="1"/>
  <c r="G448" i="1"/>
  <c r="F115" i="1"/>
  <c r="F117" i="1" s="1"/>
  <c r="G117" i="1"/>
  <c r="F301" i="1"/>
  <c r="F304" i="1" s="1"/>
  <c r="G304" i="1"/>
  <c r="G465" i="1"/>
  <c r="H468" i="1"/>
  <c r="F42" i="1"/>
  <c r="F44" i="1" s="1"/>
  <c r="P44" i="1"/>
  <c r="Q468" i="1"/>
  <c r="F466" i="1" l="1"/>
  <c r="P468" i="1"/>
  <c r="G468" i="1"/>
  <c r="F465" i="1"/>
  <c r="F468" i="1" l="1"/>
</calcChain>
</file>

<file path=xl/sharedStrings.xml><?xml version="1.0" encoding="utf-8"?>
<sst xmlns="http://schemas.openxmlformats.org/spreadsheetml/2006/main" count="565" uniqueCount="160">
  <si>
    <t>Pozostała działalność</t>
  </si>
  <si>
    <t>Gospodarka gruntami i nieruchomościami</t>
  </si>
  <si>
    <t>Szkoły podstawowe</t>
  </si>
  <si>
    <t>Dodatki mieszkaniowe</t>
  </si>
  <si>
    <t>Rezerwy ogólne i celowe</t>
  </si>
  <si>
    <t>OŚWIATA I WYCHOWANIE</t>
  </si>
  <si>
    <t>RÓŻNE ROZLICZENIA</t>
  </si>
  <si>
    <t>GOSPODARKA MIESZKANIOWA</t>
  </si>
  <si>
    <t>ADMINISTRACJA PUBLICZNA</t>
  </si>
  <si>
    <t>Ośrodki pomocy społecznej</t>
  </si>
  <si>
    <t>EDUKACYJNA OPIEKA WYCHOWAWCZA</t>
  </si>
  <si>
    <t>GOSPODARKA  KOMUNALNA I OCHRONA ŚRODOWISKA</t>
  </si>
  <si>
    <t>Świetlice szkolne</t>
  </si>
  <si>
    <t>Obiekty sportowe</t>
  </si>
  <si>
    <t xml:space="preserve">Przedszkola </t>
  </si>
  <si>
    <t>Oświetlenie ulic, placów i dróg</t>
  </si>
  <si>
    <t>POMOC SPOŁECZNA</t>
  </si>
  <si>
    <t>Oddziały przedszkolne w szkołach podstawowych</t>
  </si>
  <si>
    <t>w tym:</t>
  </si>
  <si>
    <t>Dział</t>
  </si>
  <si>
    <t>Rozdział</t>
  </si>
  <si>
    <t>Urzędy gmin (miast i miast na prawach powiatu)</t>
  </si>
  <si>
    <t>Wczesne wspomaganie  rozwoju dziecka</t>
  </si>
  <si>
    <t>§</t>
  </si>
  <si>
    <t>Wydatki osobowe niezaliczone do wynagrodzeń</t>
  </si>
  <si>
    <t>Składki na ubezpieczenia społeczne</t>
  </si>
  <si>
    <t>Wynagrodzenia bezosobowe</t>
  </si>
  <si>
    <t>Zakup materiałów i wyposażenia</t>
  </si>
  <si>
    <t>Zakup energii</t>
  </si>
  <si>
    <t>Zakup usług pozostałych</t>
  </si>
  <si>
    <t xml:space="preserve">Kary i odszkodowania wypłacane na rzecz osób fizycznych </t>
  </si>
  <si>
    <t>Wynagrodzenia osobowe pracowników</t>
  </si>
  <si>
    <t>Dodatkowe wynagrodzenie roczne</t>
  </si>
  <si>
    <t>Odpisy na ZFŚS</t>
  </si>
  <si>
    <t>Zarządzanie kryzysowe</t>
  </si>
  <si>
    <t xml:space="preserve">Rezerwy </t>
  </si>
  <si>
    <t>Świadczenia społeczne</t>
  </si>
  <si>
    <t>Stołówki szkolne i przedszkolne</t>
  </si>
  <si>
    <t>Stypendia dla uczniów</t>
  </si>
  <si>
    <t>Inne formy pomocy dla uczniów</t>
  </si>
  <si>
    <t>Nazwa działu, rozdziału i paragrafu</t>
  </si>
  <si>
    <t xml:space="preserve">WYDATKI </t>
  </si>
  <si>
    <t xml:space="preserve">Wydatki bieżące </t>
  </si>
  <si>
    <t>z tego:</t>
  </si>
  <si>
    <t>Plan</t>
  </si>
  <si>
    <t>w tym na:</t>
  </si>
  <si>
    <t xml:space="preserve">Wydatki majątkowe </t>
  </si>
  <si>
    <t>na wynagro- dzenia i składki od nich naliczane</t>
  </si>
  <si>
    <t>wydatki na programy z udziałem środków, o których mowa w art. 5 ust. 1 pkt 2 i 3 u.o.f.p.</t>
  </si>
  <si>
    <t xml:space="preserve"> wydatki związane z realizacją ich statutowych zadań</t>
  </si>
  <si>
    <t>dotacje na zadania bieżące</t>
  </si>
  <si>
    <t>obsługa długu</t>
  </si>
  <si>
    <t>na programy z udziałem środków, o których mowa w art. 5 ust. 1 pkt 2 i 3 u.o.f.p.</t>
  </si>
  <si>
    <t>OGÓŁEM</t>
  </si>
  <si>
    <t xml:space="preserve">przed zmianą </t>
  </si>
  <si>
    <t xml:space="preserve">zmniejszenia </t>
  </si>
  <si>
    <t>zwiększenia</t>
  </si>
  <si>
    <t>po zmianach</t>
  </si>
  <si>
    <t>KULTURA FIZYCZNA</t>
  </si>
  <si>
    <t>Zakup środków żywności</t>
  </si>
  <si>
    <t xml:space="preserve">Uzasadnienie zmian: </t>
  </si>
  <si>
    <t>świadczenia na rzecz osób fizycznych</t>
  </si>
  <si>
    <t xml:space="preserve">wyszcze -gólnienie </t>
  </si>
  <si>
    <t>Pozostałe odsetki</t>
  </si>
  <si>
    <t>wydatki jednostek budżetowych</t>
  </si>
  <si>
    <t>inwestycje i zakupy inwestycyjne</t>
  </si>
  <si>
    <t>Opłaty z tytułu zakupu usług telekomunikacyjnych</t>
  </si>
  <si>
    <t>Realizacja zadań wymagających stosowania specjalnej organizacji nauki i metod pracy dla dzieci w przedszkolach, oddziałach przedszkolnych w szkołach podstawowych i innych formach wychowania przedszkolnego</t>
  </si>
  <si>
    <t>Pomoc dla cudzoziemców</t>
  </si>
  <si>
    <t>Pomoc materialna dla uczniów o charakterze socjalnym</t>
  </si>
  <si>
    <t>Realizacja zadań wymagających stosowania specjalnej organizacji nauki i metod pracy dla dzieci i młodzieży w szkołach podstawowych</t>
  </si>
  <si>
    <t>BEZPIECZEŃSTWO PUBLICZNE I OCHRONA PRZECIWPOŻA- ROWA</t>
  </si>
  <si>
    <t>wypłaty z tytułu porę- czeń i gwa- rancji</t>
  </si>
  <si>
    <t>zakup i objęcie akcji i udzia-łów oraz wnie- sienie wkładów do spółek prawa handlo -wego</t>
  </si>
  <si>
    <t>wydatki o charak- terze dotacyj-nym na inwesty-cje  i zakupy inwesty-cyjne</t>
  </si>
  <si>
    <t>Burmistrza Miasta Nowy Dwór Mazowiecki</t>
  </si>
  <si>
    <t>Składki na Fundusz Pracy oraz Fundusz Solidarnościowy</t>
  </si>
  <si>
    <t>Wspólna obsługa jednostek samorządu terytorialnego</t>
  </si>
  <si>
    <t>2/ rozdysponowanie rezerw celowych w wysokości 77.642,00 zł, z tego:</t>
  </si>
  <si>
    <t>1/ rozdysponowanie rezerwy ogólnej w wysokości 1.968,00 zł do dz. 900 rozdz. 90015 § 4300 (WPI)</t>
  </si>
  <si>
    <t xml:space="preserve"> - wydatki z zakresu zarządzania kryzysowego w wysokości 50.000,00 zł do dz. 754 rozdz. 75421 § 4210 (ZOC)</t>
  </si>
  <si>
    <t xml:space="preserve"> - na wydatki bieżące na pokrycie kosztów funkcjonowania szkół w wysokości 27.642,00 zł do dz. 801 rozdz. 80101 § 4440 -11.339,00 zł, rozdz. 80104 § 4440 -10.376,00 zł, rozdz. 80195 § 4440- 5.927,00 zł (ZSP-1)</t>
  </si>
  <si>
    <t>w § 4260 zmniejszenie o kwotę 20.900,00 zł - korekta wysokości środków finansowych zabezpieczonych na zakup energii; przeniesienie środków do rozdz. 70095</t>
  </si>
  <si>
    <t xml:space="preserve">przeniesienia między rozdziałami (70005 i 70095) środków będących w dyspozycji Urzędu Miejskiego - Wydział Gospodarki Komunalnej, w związku z wyrokiem Sądu Rejonowego w Nowym Dworze Mazowieckim z dnia 10 marca 2021 r.  - Wydział I Cywilny: sygn. akt  IC 866/19; </t>
  </si>
  <si>
    <t>w § 4580 zwiększenie o kwotę 5.000,00 zł - uzupełnienie środków na odsetki ustawowe od należności; środki z przeniesienia z rozdz. 70005</t>
  </si>
  <si>
    <t>w § 4590 zwiększenie o kwotę 15.900,00 zł - uzupełnienie środków na odszkodowania na rzecz osób fizycznych za niezapewnienie lokalu socjalnego; środki z przeniesienia z rozdz. 70005</t>
  </si>
  <si>
    <t>przeniesienia między paragrafami w ramach rozdziału środków będących w dyspozycji Urzędu Miejskiego - Wydział Informatyki;</t>
  </si>
  <si>
    <t xml:space="preserve">w § 4210 zwiększenie o kwotę 10.000,00 zł - uzupełnienie środków na zakup wyposażenia (sprzęt komputerowy); </t>
  </si>
  <si>
    <t xml:space="preserve">w § 4300 zwiększenie o kwotę 10.000,00 zł - uzupełnienie środków na zakup usług pozostałych (przedłużenie wsparcia zabezpieczenia sieci Urzędu); </t>
  </si>
  <si>
    <t xml:space="preserve">w § 4360 zmniejszenie o kwotę 20.000,00 zł - korekta wysokości środków finansowych zabezpieczonych na opłaty z tytułu zakupu usług telekomunikacyjnych; </t>
  </si>
  <si>
    <t xml:space="preserve">zwiększenie planu wydatków do dyspozycji Wydziału Projektów Infrastrukturalnych; środki z rezerwy ogólnej; </t>
  </si>
  <si>
    <t>zwiększenie środków do dyspozycji Ośrodka Pomocy Społecznej, z tytułu uzyskania dotacji;</t>
  </si>
  <si>
    <t>zwiększenie środków do dyspozycji Ośrodka Pomocy Społecznej w związku ze zwiększeniem planu dotacji;</t>
  </si>
  <si>
    <t>przeniesienie między paragrafami środków własnych Miasta będących w dyspozycji Nowodworskiego Centrum Usług Wspólnych;</t>
  </si>
  <si>
    <t>w § 4170 zwiększenie o kwotę 15.000,00 zł - uzupełnienie środków na wynagrodzenia bezosobowe (umowa zlecenie: IODO, płace);</t>
  </si>
  <si>
    <t>w § 4300 zmniejszenie o kwotę 15.000,00 zł - korekta wysokości środków zabezpieczonych na zakup usług pozostałych jednostki</t>
  </si>
  <si>
    <t>przeniesienia między rozdziałami (85219,  85295) środków własnych miasta będących w dyspozycji Ośrodka Pomocy Społecznej, w związku z koniecznością  zabezpieczenia przez Miasto wkładu własnego w wysokości 20 %, w związku z uzyskaniem dotacji na realizację zadania polegającego na działaniach na rzecz ochrony Seniorów  przed zakażeniem Covid-19 (Program "Wspieraj Seniora);</t>
  </si>
  <si>
    <t xml:space="preserve">w § 4010 zmniejszenie o kwotę 7.190,00 zł - korekta wysokości środków zabezpieczonych na wynagrodzenia; przeniesienie środków do rozdz. 85295; </t>
  </si>
  <si>
    <t xml:space="preserve">w § 4110 zmniejszenie o kwotę 1.255,00 zł - korekta wysokości środków zabezpieczonych na pochodne od wynagrodzeń; przeniesienie środków do rozdz. 85295; </t>
  </si>
  <si>
    <t xml:space="preserve">w § 4120 zmniejszenie o kwotę 177,00 zł - korekta wysokości środków zabezpieczonych na pochodne od wynagrodzeń; przeniesienie środków do rozdz. 85295; </t>
  </si>
  <si>
    <t xml:space="preserve">w § 4010 zwiększenie o kwotę 7.190,00 zł - uzupełnienie środków na wynagrodzenia osobowe pracowników; środki z przeniesienia  w ramach rozdz. 85219; </t>
  </si>
  <si>
    <t xml:space="preserve">w § 4110 zwiększenie o kwotę 1.255,00 zł - uzupełnienie środków na pochodne od wynagrodzeń; środki z przeniesienia  w ramach rozdz. 85219; </t>
  </si>
  <si>
    <t xml:space="preserve">w § 4120 zwiększenie o kwotę 177,00 zł - uzupełnienie środków na pochodne od wynagrodzeń; środki z przeniesienia  w ramach rozdz. 85219; </t>
  </si>
  <si>
    <t>przeniesienie środków będących w dyspozycji Nowodworskiego Ośrodka Sportu i Rekreacji;</t>
  </si>
  <si>
    <t>w § 4210 zmniejszenie o kwotę 5.000,00 zł  - korekta wysokości środków zabezpieczonych na zakup materiałów i wyposażenia;</t>
  </si>
  <si>
    <t>w § 4220 zwiększenie o kwotę 5.000,00 zł - uzupełnienie środków finansowych na zakup środków żywności i wody dla sekcji sportowych (wyjazdy na zawody, treningi) oraz na potrzeby sekretariatu</t>
  </si>
  <si>
    <t>przeniesienia między rozdziałami oraz między paragrafami w ramach rozdziału środków będących w dyspozycji Zespołu Szkolno-Przedszkolnego Nr 4;</t>
  </si>
  <si>
    <t>w § 3020 zwiększenie o kwotę 22.419,00 zł - uzupełnienie środków z przeznaczeniem na odprawy pieniężne związane z likwidacją stanowiska pracy oraz na zakup odzieży ochronnej zgodnie z regulaminem BHP; środki z przeniesienia w ramach rozdz. 80101</t>
  </si>
  <si>
    <t>w § 4010 zmniejszenie o kwotę 56.606,00 zł - korekta wysokości środków zabezpieczonych na wynagrodzenia osobowe pracowników; przeniesienie środków do rozdz. 80149</t>
  </si>
  <si>
    <t xml:space="preserve">w § 4040 zmniejszenie o kwotę 24.000,00 zł - korekta wysokości środków zabezpieczonych na dodatkowe wynagrodzenie roczne; przeniesienie środków w ramach rozdz. 80101 </t>
  </si>
  <si>
    <t>w § 4110 zmniejszenie o kwotę 4.000,00 zł - korekta wysokości środków zabezpieczonych na pochodne od wynagrodzeń; przeniesienie środków do rozdz. 80149</t>
  </si>
  <si>
    <t>w § 4440 zwiększenie o kwotę 1.581,00 zł - uzupełnienie środków na odpis na ZFŚS; środki z przeniesienia w ramach rozdz. 80101</t>
  </si>
  <si>
    <t>w § 3020 zwiększenie o kwotę 2.366,00 zł - uzupełnienie środków z przeznaczeniem na odprawy pieniężne związane z likwidacją stanowiska pracy oraz na zakup odzieży ochronnej zgodnie z regulaminem BHP; środki z przeniesienia w ramach rozdz. 80103</t>
  </si>
  <si>
    <t>w § 4010 zmniejszenie o kwotę 7.000,00 zł - korekta wysokości środków zabezpieczonych na wynagrodzenia osobowe pracowników; przeniesienie środków do rozdz. 80150</t>
  </si>
  <si>
    <t>w § 4040 zmniejszenie o kwotę 11.000,00 zł - korekta wysokości środków zabezpieczonych na dodatkowe wynagrodzenie roczne; przeniesienie środków do rozdz. 80103 i do rozdz. 80195</t>
  </si>
  <si>
    <t>w § 4110 zmniejszenie o kwotę 1.469,00 zł - korekta wysokości środków zabezpieczonych na pochodne od wynagrodzeń; przeniesienie środków do rozdz. 80150</t>
  </si>
  <si>
    <t>w § 4440 zwiększenie o kwotę 1.685,00 zł - uzupełnienie środków na odpis na ZFŚS; środki z przeniesienia w ramach rozdz. 80103</t>
  </si>
  <si>
    <t xml:space="preserve">w § 4010 zwiększenie o kwotę 1.434,00 zł - uzupełnienie środków finansowych na wynagrodzenia osobowe pracowników; </t>
  </si>
  <si>
    <t xml:space="preserve">w § 4440 zmniejszenie o kwotę 1.434,00 zł - korekta wysokości środków zabezpieczonych na odpis na ZFŚS; </t>
  </si>
  <si>
    <t xml:space="preserve">w § 4010 zwiększenie o kwotę 258,00 zł - uzupełnienie środków finansowych na wynagrodzenia osobowe pracowników; </t>
  </si>
  <si>
    <t xml:space="preserve">w § 4440 zmniejszenie o kwotę 258,00 zł - korekta wysokości środków zabezpieczonych na odpis na ZFŚS; </t>
  </si>
  <si>
    <t>w § 4010 zwiększenie o kwotę 50.401,00 zł - uzupełnienie środków na wynagrodzenia osobowe pracowników; środki z przeniesienia z rozdz. 80101</t>
  </si>
  <si>
    <t>w § 4110 zwiększenie o kwotę 8.069,00zł - uzupełnienie środków finansowych na pochodne od wynagrodzeń; środki z przeniesienia z rozdz. 80101</t>
  </si>
  <si>
    <t>w § 4120 zwiększenie o kwotę 2.151,00zł - uzupełnienie środków finansowych na pochodne od wynagrodzeń; środki z przeniesienia z rozdz. 80101 oraz w ramach rozdz. 80149</t>
  </si>
  <si>
    <t>w § 4440 zmniejszenie o kwotę 15,00,00 zł - korekta wysokości środków zabezpieczonych na odpis na ZFŚS; przeniesienie środków w ramach rozdz. 80149</t>
  </si>
  <si>
    <t>w § 4010 zwiększenie o kwotę 20.469,00 zł - uzupełnienie środków finansowych na wynagrodzenia osobowe pracowników; środki z przeniesienia z rozdz. 80103 oraz w ramach rozdz. 80150</t>
  </si>
  <si>
    <t>w § 4040 zmniejszenie o kwotę 3.709,00 zł - korekta wysokości środków zabezpieczonych na dodatkowe wynagrodzenie roczne; przeniesienie środków w ramach rozdz. 80150</t>
  </si>
  <si>
    <t>w § 4110 zmniejszenie o kwotę 11.000,00 zł - korekta wysokości środków zabezpieczonych na pochodne od wynagrodzeń; przeniesienie środków w ramach rozdz. 80150</t>
  </si>
  <si>
    <t>w § 4120 zmniejszenie o kwotę 1.000,00 zł - korekta wysokości środków zabezpieczonych na pochodne od wynagrodzeń; przeniesienie środków w ramach rozdz. 80150</t>
  </si>
  <si>
    <t>w § 4440 zwiększenie o kwotę 3.709,00 zł - uzupełnienie środków na odpis na ZFŚS; środki z przeniesienia w ramach rozdz. 80150</t>
  </si>
  <si>
    <t>w § 4440 zwiększenie o kwotę 6.949,00 zł - uzupełnienie środków na odpis na ZFŚS; środki z przeniesienia z rozdz. 80103</t>
  </si>
  <si>
    <t>w § 4040 zmniejszenie o kwotę 5.413,00 zł - korekta wysokości środków zabezpieczonych na dodatkowe wynagrodzenie roczne; przeniesienie środków w ramach rozdz. 85401</t>
  </si>
  <si>
    <t>w § 4440 zwiększenie o kwotę 5.413,00 zł - uzupełnienie środków na odpis na ZFŚS; środki z przeniesienia w ramach rozdz. 85401</t>
  </si>
  <si>
    <t>w § 4440 zwiększenie o kwotę 11.339,00 zł - uzupełnienie środków na odpis na ZFŚS;</t>
  </si>
  <si>
    <t>przeniesienia między rozdziałami środków będących w dyspozycji Zespołu Szkolno-Przedszkolnego Nr 1;</t>
  </si>
  <si>
    <t>2/ przeniesienia między rozdziałami środków będących w dyspozycji Zespołu Szkolno-Przedszkolnego Nr 1;</t>
  </si>
  <si>
    <t>w § 4440 zwiększenie o kwotę 1.550,00 zł - uzupełnienie środków na odpis na ZFŚS; środki z przeniesienia z rozdz. 80148</t>
  </si>
  <si>
    <t>3/ przeniesienia między rozdziałami oraz między paragrafami w ramach rozdziału środków będących w dyspozycji Zespołu Szkolno-Przedszkolnego Nr 4;</t>
  </si>
  <si>
    <t>4/ przeniesienia między rozdziałami środków będących w dyspozycji Szkoły Podstawowej Nr 1;</t>
  </si>
  <si>
    <t>w § 3020 zwiększenie o kwotę 7.000,00 zł - uzupełnienie środków z przeznaczeniem na odprawę pośmiertną dla członków rodziny zmarłego pracownika; środki z przeniesienia z rozdz. 80103</t>
  </si>
  <si>
    <t>1/ przeniesienia między rozdziałami środków będących w dyspozycji Szkoły Podstawowej Nr 1;</t>
  </si>
  <si>
    <t>w § 4040 zmniejszenie o kwotę 7.000,00 zł - korekta wysokości środków zabezpieczonych na dodatkowe wynagrodzenie roczne; przeniesienie środków do rozdz. 80101;</t>
  </si>
  <si>
    <t>2/ przeniesienia między rozdziałami oraz między paragrafami w ramach rozdziału środków będących w dyspozycji Zespołu Szkolno-Przedszkolnego Nr 4;</t>
  </si>
  <si>
    <t>w § 4440 zwiększenie o kwotę 10.376,00 zł - uzupełnienie środków na odpis na ZFŚS;</t>
  </si>
  <si>
    <t>2/ przeniesienia między paragrafami w ramach rozdziału środków będących w dyspozycji Zespołu Szkolno-Przedszkolnego Nr 4;</t>
  </si>
  <si>
    <t>1/ przeniesienia między rozdziałami środków będących w dyspozycji Zespołu Szkolno-Przedszkolnego Nr 1;</t>
  </si>
  <si>
    <t xml:space="preserve">w § 4440 zmniejszenie o kwotę 1.550,00 zł - korekta wysokości środków zabezpieczonych na odpis na ZFŚS; przeniesienie środków do rozdz. 80101;  </t>
  </si>
  <si>
    <t>2/ przeniesienia między rozdziałami środków będących w dyspozycji Zespołu Szkolno-Przedszkolnego Nr 4;</t>
  </si>
  <si>
    <t>w § 4440 zwiększenie o kwotę 5.927,00 zł - uzupełnienie środków na odpis na ZFŚS;</t>
  </si>
  <si>
    <t>w § 4440 zwiększenie o kwotę 1.478,00 zł - uzupełnienie środków na odpis na ZFŚS; środki z przeniesienia z rozdz. 85404</t>
  </si>
  <si>
    <t xml:space="preserve">w § 4440 zmniejszenie o kwotę 1.478,00 zł - korekta wysokości środków zabezpieczonych na odpis na ZFŚS; przeniesienie środków do rozdz. 85401;  </t>
  </si>
  <si>
    <r>
      <t xml:space="preserve">1/ zwiększenie planu wydatków do dyspozycji Zespołu Szkolno-Przedszkolnego Nr 1; </t>
    </r>
    <r>
      <rPr>
        <b/>
        <i/>
        <sz val="9"/>
        <rFont val="Verdana"/>
        <family val="2"/>
        <charset val="238"/>
      </rPr>
      <t>środki z rezerwy celowej;</t>
    </r>
  </si>
  <si>
    <r>
      <t xml:space="preserve">zgodnie z decyzją Wojewody Mazowieckiego Nr 39 z dnia 2 kwietnia 2021 r. (pismo Mazowieckiego Urzędu Wojewódzkiego Nr WF-I.3112.17.10.2021  z dnia 6 kwietnia 2021 r.) </t>
    </r>
    <r>
      <rPr>
        <b/>
        <i/>
        <sz val="9"/>
        <rFont val="Verdana"/>
        <family val="2"/>
        <charset val="238"/>
      </rPr>
      <t>zwiększenie planu dotacji celowej z budżetu państwa na realizację zadań zleconych gminie z zakresu administracji rządowej</t>
    </r>
    <r>
      <rPr>
        <i/>
        <sz val="9"/>
        <rFont val="Verdana"/>
        <family val="2"/>
        <charset val="238"/>
      </rPr>
      <t xml:space="preserve"> o kwotę 2.705,00 zł stanowiącą dotację celową na II kwartał 2021 r. przeznaczoną na sfinansowanie wypłat zryczałtowanych dodatków energetycznych dla odbiorców wrażliwych energii elektrycznej oraz na koszty obsługi tego zadania realizowanego przez gminy w wysokości 2 % łącznej kwoty dotacji wypłaconych w gminie, zgodnie z przepisami ustawy z dnia 10 kwietnia 1997 r. Prawo energetyczne.; zwiększenie planu wydatków na realizację zadań zleconych o kwotę 2.705,00 zł, z tego: § 3110 - 2.651,96 zł, § 4010 - 44,23 zł, § 4110 - 7,72 zł, § 4120 -1,09 zł;</t>
    </r>
  </si>
  <si>
    <r>
      <t>zgodnie z decyzją Wojewody Mazowieckiego Nr 51/2021 z dnia 1 kwietnia 2021 r. (pismo Mazowieckiego Urzędu Wojewódzkiego Nr WF-I.3112.17.12. 2021 z dnia 2 kwietnia 2021 r.)</t>
    </r>
    <r>
      <rPr>
        <b/>
        <i/>
        <sz val="9"/>
        <rFont val="Verdana"/>
        <family val="2"/>
        <charset val="238"/>
      </rPr>
      <t xml:space="preserve"> zwiększenie planu dotacji celowej z budżetu państwa na realizację zadań zleconych gminie z zakresu administracji rządowej</t>
    </r>
    <r>
      <rPr>
        <i/>
        <sz val="9"/>
        <rFont val="Verdana"/>
        <family val="2"/>
        <charset val="238"/>
      </rPr>
      <t xml:space="preserve"> (§ 2010) o kwotę 9.000,00 zł  z przeznaczeniem na  przyznawanie i wypłacanie zasiłków celowych, a także udzielanie schronienia oraz zapewnienia posiłku i niezbędnego ubrania cudzoziemcom, którym udzielono zgody na pobyt ze względów humanitarnych lub zgody na pobyt tolerowany na terytorium Rzeczypospolitej Polskiej zgodnie z art. 18 ust. 1 pkt  8 ustawy o pomocy społecznej; zwiększenie planu wydatków na realizację zadań zleconych w § 3110 o kwotę 9.000,00 zł;</t>
    </r>
  </si>
  <si>
    <r>
      <t xml:space="preserve">zgodnie z decyzją Nr 28 Wojewody Mazowieckiego z dnia 29 marca 2021 r. (pismo Mazowieckiego Urzędu Wojewódzkiego Nr WF-I.3112.19.4. 2021 z dnia 30 marca 2021 r.) </t>
    </r>
    <r>
      <rPr>
        <b/>
        <i/>
        <sz val="9"/>
        <rFont val="Verdana"/>
        <family val="2"/>
        <charset val="238"/>
      </rPr>
      <t xml:space="preserve">zwiększenie dotacji celowej z budżetu państwa na realizację zadań własnych gminy </t>
    </r>
    <r>
      <rPr>
        <i/>
        <sz val="9"/>
        <rFont val="Verdana"/>
        <family val="2"/>
        <charset val="238"/>
      </rPr>
      <t>o kwotę 9.839,00 zł z przeznaczeniem na dofinansowanie świadczeń pomocy materialnej o charakterze socjalnym  dla uczniów - zgodnie z art. 90d i art. 90e ustawy o systemie oświaty; zwiększenie planu wydatków na realizację zadań własnych gminy w § 3240 - 9.244,00 zł, w § 3260 - 595,00 zł;</t>
    </r>
  </si>
  <si>
    <t>z dnia 16 kwietnia 2021 r.</t>
  </si>
  <si>
    <t>Załącznik nr 2 do zarządzenia Nr 66/2021</t>
  </si>
  <si>
    <r>
      <t xml:space="preserve">zwiększenie planu wydatków do dyspozycji Stanowiska ds. Zarządzania Kryzysowego, Obrony Cywilnej i Obronności; </t>
    </r>
    <r>
      <rPr>
        <b/>
        <i/>
        <sz val="9"/>
        <rFont val="Verdana"/>
        <family val="2"/>
        <charset val="238"/>
      </rPr>
      <t xml:space="preserve">środki z rezerwy celowej; </t>
    </r>
  </si>
  <si>
    <t>w § 4210 zwiększenie o kwotę 50.000,00 zł z przeznaczeniem na zwalczanie pandemii COVID-19 zgodnie z decyzją podjętą na posiedzeniu Miejskiego Zespołu Zarządzania Kryzysowego w dniu 9 kwietnia 2021 r.</t>
  </si>
  <si>
    <t>w § 4300 zwiększenie o kwotę 1.968,00 zł - środki z przeznaczeniem na wykonanie opracowania modelu analizy finansowej dla przedsięwzięcia inwestycyjnego pn. "Modernizacja oświetlenia na terenie Gminy Nowy Dwór Mazowiecki", w związku z planowanym złożeniem wniosku do konkursu w ramach instrumentu pn. Pożyczka Energetyczna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</si>
</sst>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CE"/>
      <charset val="238"/>
    </font>
    <font>
      <sz val="8"/>
      <name val="Arial CE"/>
      <charset val="238"/>
    </font>
    <font>
      <sz val="10"/>
      <name val="Arial CE"/>
      <family val="2"/>
      <charset val="238"/>
    </font>
    <font>
      <b/>
      <sz val="10"/>
      <name val="Arial CE"/>
      <family val="2"/>
      <charset val="238"/>
    </font>
    <font>
      <b/>
      <i/>
      <sz val="9"/>
      <color indexed="12"/>
      <name val="Arial CE"/>
      <family val="2"/>
      <charset val="238"/>
    </font>
    <font>
      <b/>
      <sz val="9"/>
      <name val="Arial CE"/>
      <charset val="238"/>
    </font>
    <font>
      <sz val="10"/>
      <color indexed="12"/>
      <name val="Arial CE"/>
      <family val="2"/>
      <charset val="238"/>
    </font>
    <font>
      <b/>
      <sz val="10"/>
      <color indexed="12"/>
      <name val="Arial CE"/>
      <family val="2"/>
      <charset val="238"/>
    </font>
    <font>
      <b/>
      <sz val="7"/>
      <name val="Arial CE"/>
      <family val="2"/>
      <charset val="238"/>
    </font>
    <font>
      <sz val="9"/>
      <name val="Verdana"/>
      <family val="2"/>
      <charset val="238"/>
    </font>
    <font>
      <b/>
      <sz val="9"/>
      <name val="Verdana"/>
      <family val="2"/>
      <charset val="238"/>
    </font>
    <font>
      <b/>
      <sz val="8"/>
      <name val="Verdana"/>
      <family val="2"/>
      <charset val="238"/>
    </font>
    <font>
      <sz val="8"/>
      <name val="Verdana"/>
      <family val="2"/>
      <charset val="238"/>
    </font>
    <font>
      <i/>
      <sz val="9"/>
      <name val="Verdana"/>
      <family val="2"/>
      <charset val="238"/>
    </font>
    <font>
      <b/>
      <sz val="8"/>
      <name val="Arial CE"/>
      <charset val="238"/>
    </font>
    <font>
      <b/>
      <sz val="11"/>
      <name val="Verdana"/>
      <family val="2"/>
      <charset val="238"/>
    </font>
    <font>
      <b/>
      <sz val="10"/>
      <name val="Verdana"/>
      <family val="2"/>
      <charset val="238"/>
    </font>
    <font>
      <sz val="11"/>
      <name val="Arial CE"/>
      <charset val="238"/>
    </font>
    <font>
      <sz val="9"/>
      <name val="Arial"/>
      <family val="2"/>
      <charset val="238"/>
    </font>
    <font>
      <sz val="10"/>
      <name val="Verdana"/>
      <family val="2"/>
      <charset val="238"/>
    </font>
    <font>
      <b/>
      <sz val="7"/>
      <name val="Verdana"/>
      <family val="2"/>
      <charset val="238"/>
    </font>
    <font>
      <b/>
      <sz val="7.5"/>
      <name val="Verdana"/>
      <family val="2"/>
      <charset val="238"/>
    </font>
    <font>
      <b/>
      <i/>
      <sz val="9"/>
      <name val="Verdana"/>
      <family val="2"/>
      <charset val="238"/>
    </font>
    <font>
      <b/>
      <sz val="8.5"/>
      <name val="Verdana"/>
      <family val="2"/>
      <charset val="238"/>
    </font>
    <font>
      <b/>
      <sz val="9"/>
      <name val="Arial"/>
      <family val="2"/>
      <charset val="23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double">
        <color indexed="64"/>
      </top>
      <bottom style="thin">
        <color indexed="64"/>
      </bottom>
      <diagonal/>
    </border>
  </borders>
  <cellStyleXfs count="1">
    <xf numFmtId="0" fontId="0" fillId="0" borderId="0"/>
  </cellStyleXfs>
  <cellXfs count="248">
    <xf numFmtId="0" fontId="0" fillId="0" borderId="0" xfId="0"/>
    <xf numFmtId="0" fontId="2" fillId="0" borderId="0" xfId="0" applyFont="1"/>
    <xf numFmtId="0" fontId="3" fillId="0" borderId="0" xfId="0" applyFont="1"/>
    <xf numFmtId="0" fontId="4" fillId="0" borderId="0" xfId="0" applyFont="1"/>
    <xf numFmtId="0" fontId="0" fillId="2" borderId="0" xfId="0" applyFill="1" applyAlignment="1">
      <alignment vertical="center"/>
    </xf>
    <xf numFmtId="0" fontId="0" fillId="0" borderId="0" xfId="0" applyAlignment="1">
      <alignment vertical="center"/>
    </xf>
    <xf numFmtId="0" fontId="0" fillId="2" borderId="0" xfId="0" applyFill="1" applyBorder="1" applyAlignment="1">
      <alignment vertical="center"/>
    </xf>
    <xf numFmtId="0" fontId="1" fillId="0" borderId="0" xfId="0" applyFont="1" applyFill="1" applyAlignment="1">
      <alignment horizontal="center" vertical="center" wrapText="1"/>
    </xf>
    <xf numFmtId="0" fontId="0" fillId="2" borderId="0" xfId="0" applyFill="1"/>
    <xf numFmtId="0" fontId="2" fillId="0" borderId="0" xfId="0" applyFont="1" applyAlignment="1">
      <alignment vertical="center"/>
    </xf>
    <xf numFmtId="0" fontId="2" fillId="0" borderId="0" xfId="0" applyFont="1" applyBorder="1"/>
    <xf numFmtId="0" fontId="5" fillId="0" borderId="0" xfId="0" applyFont="1" applyFill="1"/>
    <xf numFmtId="0" fontId="6" fillId="0" borderId="0" xfId="0" applyFont="1" applyBorder="1"/>
    <xf numFmtId="0" fontId="6" fillId="0" borderId="0" xfId="0" applyFont="1"/>
    <xf numFmtId="0" fontId="7" fillId="0" borderId="0" xfId="0" applyFont="1"/>
    <xf numFmtId="0" fontId="8" fillId="0" borderId="0" xfId="0" applyFont="1" applyAlignment="1">
      <alignment vertical="center" shrinkToFit="1"/>
    </xf>
    <xf numFmtId="0" fontId="3" fillId="0" borderId="0" xfId="0" applyFont="1" applyFill="1"/>
    <xf numFmtId="0" fontId="3" fillId="0" borderId="0" xfId="0" applyFont="1" applyBorder="1"/>
    <xf numFmtId="0" fontId="0" fillId="0" borderId="0" xfId="0" applyBorder="1"/>
    <xf numFmtId="0" fontId="3" fillId="0" borderId="0" xfId="0" applyFont="1" applyFill="1" applyBorder="1"/>
    <xf numFmtId="0" fontId="2" fillId="0" borderId="0" xfId="0" applyFont="1" applyFill="1"/>
    <xf numFmtId="0" fontId="12" fillId="2" borderId="2"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0" fillId="3" borderId="5" xfId="0" applyFont="1" applyFill="1" applyBorder="1" applyAlignment="1">
      <alignment horizontal="center" vertical="center" shrinkToFit="1"/>
    </xf>
    <xf numFmtId="4" fontId="9" fillId="3" borderId="6" xfId="0" applyNumberFormat="1" applyFont="1" applyFill="1" applyBorder="1" applyAlignment="1">
      <alignment horizontal="right" vertical="center" shrinkToFit="1"/>
    </xf>
    <xf numFmtId="4" fontId="9" fillId="3" borderId="7" xfId="0" applyNumberFormat="1" applyFont="1" applyFill="1" applyBorder="1" applyAlignment="1">
      <alignment horizontal="right" vertical="center" shrinkToFit="1"/>
    </xf>
    <xf numFmtId="4" fontId="9" fillId="3" borderId="8" xfId="0" applyNumberFormat="1" applyFont="1" applyFill="1" applyBorder="1" applyAlignment="1">
      <alignment horizontal="right" vertical="center" shrinkToFit="1"/>
    </xf>
    <xf numFmtId="4" fontId="9" fillId="3" borderId="11" xfId="0" applyNumberFormat="1" applyFont="1" applyFill="1" applyBorder="1" applyAlignment="1">
      <alignment horizontal="right" vertical="center" shrinkToFit="1"/>
    </xf>
    <xf numFmtId="4" fontId="9" fillId="3" borderId="5" xfId="0" applyNumberFormat="1" applyFont="1" applyFill="1" applyBorder="1" applyAlignment="1">
      <alignment horizontal="right" vertical="center" shrinkToFit="1"/>
    </xf>
    <xf numFmtId="0" fontId="9" fillId="3" borderId="12" xfId="0" applyFont="1" applyFill="1" applyBorder="1" applyAlignment="1">
      <alignment horizontal="center" vertical="center" shrinkToFit="1"/>
    </xf>
    <xf numFmtId="4" fontId="10" fillId="3" borderId="13" xfId="0" applyNumberFormat="1" applyFont="1" applyFill="1" applyBorder="1" applyAlignment="1">
      <alignment horizontal="right" vertical="center" shrinkToFit="1"/>
    </xf>
    <xf numFmtId="4" fontId="10" fillId="3" borderId="14" xfId="0" applyNumberFormat="1" applyFont="1" applyFill="1" applyBorder="1" applyAlignment="1">
      <alignment horizontal="right" vertical="center" shrinkToFit="1"/>
    </xf>
    <xf numFmtId="4" fontId="10" fillId="3" borderId="15" xfId="0" applyNumberFormat="1" applyFont="1" applyFill="1" applyBorder="1" applyAlignment="1">
      <alignment horizontal="right" vertical="center" shrinkToFit="1"/>
    </xf>
    <xf numFmtId="4" fontId="9" fillId="0" borderId="16" xfId="0" applyNumberFormat="1" applyFont="1" applyFill="1" applyBorder="1" applyAlignment="1">
      <alignment horizontal="right" vertical="center" shrinkToFit="1"/>
    </xf>
    <xf numFmtId="4" fontId="9" fillId="0" borderId="7" xfId="0" applyNumberFormat="1" applyFont="1" applyFill="1" applyBorder="1" applyAlignment="1">
      <alignment horizontal="right" vertical="center" shrinkToFit="1"/>
    </xf>
    <xf numFmtId="4" fontId="9" fillId="0" borderId="8" xfId="0" applyNumberFormat="1" applyFont="1" applyFill="1" applyBorder="1" applyAlignment="1">
      <alignment horizontal="right" vertical="center" shrinkToFit="1"/>
    </xf>
    <xf numFmtId="0" fontId="10" fillId="2" borderId="5" xfId="0" applyFont="1" applyFill="1" applyBorder="1" applyAlignment="1">
      <alignment horizontal="center" vertical="center" shrinkToFit="1"/>
    </xf>
    <xf numFmtId="4" fontId="9" fillId="0" borderId="6" xfId="0" applyNumberFormat="1" applyFont="1" applyFill="1" applyBorder="1" applyAlignment="1">
      <alignment horizontal="right" vertical="center" shrinkToFit="1"/>
    </xf>
    <xf numFmtId="4" fontId="9" fillId="0" borderId="11" xfId="0" applyNumberFormat="1" applyFont="1" applyFill="1" applyBorder="1" applyAlignment="1">
      <alignment horizontal="right" vertical="center" shrinkToFit="1"/>
    </xf>
    <xf numFmtId="4" fontId="9" fillId="0" borderId="5" xfId="0" applyNumberFormat="1" applyFont="1" applyFill="1" applyBorder="1" applyAlignment="1">
      <alignment horizontal="right" vertical="center" shrinkToFit="1"/>
    </xf>
    <xf numFmtId="0" fontId="9" fillId="0" borderId="12" xfId="0" applyFont="1" applyFill="1" applyBorder="1" applyAlignment="1">
      <alignment horizontal="center" vertical="center" shrinkToFit="1"/>
    </xf>
    <xf numFmtId="4" fontId="10" fillId="0" borderId="13" xfId="0" applyNumberFormat="1" applyFont="1" applyFill="1" applyBorder="1" applyAlignment="1">
      <alignment horizontal="right" vertical="center" shrinkToFit="1"/>
    </xf>
    <xf numFmtId="4" fontId="10" fillId="0" borderId="14" xfId="0" applyNumberFormat="1" applyFont="1" applyFill="1" applyBorder="1" applyAlignment="1">
      <alignment horizontal="right" vertical="center" shrinkToFit="1"/>
    </xf>
    <xf numFmtId="4" fontId="10" fillId="0" borderId="15" xfId="0" applyNumberFormat="1" applyFont="1" applyFill="1" applyBorder="1" applyAlignment="1">
      <alignment horizontal="right" vertical="center" shrinkToFit="1"/>
    </xf>
    <xf numFmtId="0" fontId="9" fillId="2" borderId="5"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4" fontId="10" fillId="3" borderId="8" xfId="0" applyNumberFormat="1" applyFont="1" applyFill="1" applyBorder="1" applyAlignment="1">
      <alignment horizontal="right" vertical="center" shrinkToFit="1"/>
    </xf>
    <xf numFmtId="4" fontId="10" fillId="3" borderId="9" xfId="0" applyNumberFormat="1" applyFont="1" applyFill="1" applyBorder="1" applyAlignment="1">
      <alignment horizontal="right" vertical="center" shrinkToFit="1"/>
    </xf>
    <xf numFmtId="4" fontId="10" fillId="3" borderId="5" xfId="0" applyNumberFormat="1" applyFont="1" applyFill="1" applyBorder="1" applyAlignment="1">
      <alignment horizontal="right" vertical="center" shrinkToFit="1"/>
    </xf>
    <xf numFmtId="4" fontId="10" fillId="3" borderId="10"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4" fontId="9" fillId="0" borderId="10" xfId="0" applyNumberFormat="1" applyFont="1" applyFill="1" applyBorder="1" applyAlignment="1">
      <alignment horizontal="right" vertical="center" shrinkToFit="1"/>
    </xf>
    <xf numFmtId="4" fontId="10" fillId="0" borderId="11" xfId="0" applyNumberFormat="1" applyFont="1" applyFill="1" applyBorder="1" applyAlignment="1">
      <alignment horizontal="right" vertical="center" shrinkToFit="1"/>
    </xf>
    <xf numFmtId="4" fontId="10" fillId="3" borderId="7" xfId="0" applyNumberFormat="1" applyFont="1" applyFill="1" applyBorder="1" applyAlignment="1">
      <alignment horizontal="right" vertical="center" shrinkToFit="1"/>
    </xf>
    <xf numFmtId="4" fontId="10" fillId="0" borderId="7" xfId="0" applyNumberFormat="1" applyFont="1" applyFill="1" applyBorder="1" applyAlignment="1">
      <alignment horizontal="right" vertical="center" shrinkToFit="1"/>
    </xf>
    <xf numFmtId="4" fontId="10" fillId="0" borderId="12" xfId="0" applyNumberFormat="1" applyFont="1" applyFill="1" applyBorder="1" applyAlignment="1">
      <alignment horizontal="right" vertical="center" shrinkToFit="1"/>
    </xf>
    <xf numFmtId="4" fontId="9" fillId="3" borderId="16" xfId="0" applyNumberFormat="1" applyFont="1" applyFill="1" applyBorder="1" applyAlignment="1">
      <alignment horizontal="right" vertical="center" shrinkToFit="1"/>
    </xf>
    <xf numFmtId="4" fontId="10" fillId="3" borderId="11" xfId="0" applyNumberFormat="1" applyFont="1" applyFill="1" applyBorder="1" applyAlignment="1">
      <alignment horizontal="right" vertical="center" shrinkToFit="1"/>
    </xf>
    <xf numFmtId="0" fontId="9" fillId="2" borderId="12" xfId="0" applyFont="1" applyFill="1" applyBorder="1" applyAlignment="1">
      <alignment horizontal="center" vertical="center" shrinkToFit="1"/>
    </xf>
    <xf numFmtId="4" fontId="9" fillId="3" borderId="9" xfId="0" applyNumberFormat="1" applyFont="1" applyFill="1" applyBorder="1" applyAlignment="1">
      <alignment horizontal="right" vertical="center" shrinkToFit="1"/>
    </xf>
    <xf numFmtId="4" fontId="9" fillId="3" borderId="11" xfId="0" applyNumberFormat="1" applyFont="1" applyFill="1" applyBorder="1" applyAlignment="1">
      <alignment vertical="center" shrinkToFit="1"/>
    </xf>
    <xf numFmtId="0" fontId="14" fillId="0" borderId="0" xfId="0" applyFont="1" applyFill="1"/>
    <xf numFmtId="0" fontId="11" fillId="2" borderId="0" xfId="0" applyFont="1" applyFill="1" applyBorder="1" applyAlignment="1">
      <alignment horizontal="center" vertical="center" shrinkToFit="1"/>
    </xf>
    <xf numFmtId="0" fontId="11" fillId="2" borderId="0" xfId="0" applyFont="1" applyFill="1" applyBorder="1" applyAlignment="1">
      <alignment vertical="center" shrinkToFit="1"/>
    </xf>
    <xf numFmtId="0" fontId="9" fillId="3" borderId="5"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1" fillId="3" borderId="6"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13"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3" xfId="0" applyFont="1" applyFill="1" applyBorder="1" applyAlignment="1">
      <alignment horizontal="left" vertical="center" shrinkToFit="1"/>
    </xf>
    <xf numFmtId="0" fontId="11" fillId="3" borderId="16" xfId="0" applyFont="1" applyFill="1" applyBorder="1" applyAlignment="1">
      <alignment horizontal="left" vertical="center" shrinkToFit="1"/>
    </xf>
    <xf numFmtId="0" fontId="12" fillId="2" borderId="1" xfId="0" applyFont="1" applyFill="1" applyBorder="1" applyAlignment="1">
      <alignment horizontal="center" vertical="center" shrinkToFit="1"/>
    </xf>
    <xf numFmtId="0" fontId="9" fillId="2" borderId="8"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4" fontId="10" fillId="3" borderId="12" xfId="0" applyNumberFormat="1" applyFont="1" applyFill="1" applyBorder="1" applyAlignment="1">
      <alignment horizontal="right" vertical="center" shrinkToFit="1"/>
    </xf>
    <xf numFmtId="0" fontId="10" fillId="2" borderId="8"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1" fillId="2" borderId="0" xfId="0" applyFont="1" applyFill="1" applyBorder="1" applyAlignment="1">
      <alignment horizontal="left" vertical="top" wrapText="1"/>
    </xf>
    <xf numFmtId="0" fontId="13" fillId="2" borderId="5" xfId="0" applyFont="1" applyFill="1" applyBorder="1" applyAlignment="1">
      <alignment horizontal="center" vertical="center" shrinkToFit="1"/>
    </xf>
    <xf numFmtId="4" fontId="10" fillId="3" borderId="17" xfId="0" applyNumberFormat="1" applyFont="1" applyFill="1" applyBorder="1" applyAlignment="1">
      <alignment horizontal="right" vertical="center" shrinkToFit="1"/>
    </xf>
    <xf numFmtId="0" fontId="9" fillId="4" borderId="5"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4" fontId="9" fillId="5" borderId="7" xfId="0" applyNumberFormat="1" applyFont="1" applyFill="1" applyBorder="1" applyAlignment="1">
      <alignment horizontal="right" vertical="center" shrinkToFit="1"/>
    </xf>
    <xf numFmtId="4" fontId="9" fillId="5" borderId="11" xfId="0" applyNumberFormat="1" applyFont="1" applyFill="1" applyBorder="1" applyAlignment="1">
      <alignment horizontal="right" vertical="center" shrinkToFit="1"/>
    </xf>
    <xf numFmtId="4" fontId="10" fillId="5" borderId="14" xfId="0" applyNumberFormat="1" applyFont="1" applyFill="1" applyBorder="1" applyAlignment="1">
      <alignment horizontal="right" vertical="center" shrinkToFit="1"/>
    </xf>
    <xf numFmtId="0" fontId="11" fillId="0" borderId="0" xfId="0" applyFont="1" applyFill="1" applyBorder="1" applyAlignment="1">
      <alignment horizontal="left" vertical="center" shrinkToFit="1"/>
    </xf>
    <xf numFmtId="0" fontId="0" fillId="0" borderId="0" xfId="0" applyFont="1"/>
    <xf numFmtId="0" fontId="12" fillId="2" borderId="0" xfId="0" applyFont="1" applyFill="1" applyBorder="1"/>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10" fillId="3" borderId="6" xfId="0" applyFont="1" applyFill="1" applyBorder="1" applyAlignment="1">
      <alignment horizontal="left" vertical="center" shrinkToFit="1"/>
    </xf>
    <xf numFmtId="0" fontId="10" fillId="3" borderId="13" xfId="0" applyFont="1" applyFill="1" applyBorder="1" applyAlignment="1">
      <alignment horizontal="left" vertical="center" shrinkToFit="1"/>
    </xf>
    <xf numFmtId="4" fontId="8" fillId="0" borderId="0" xfId="0" applyNumberFormat="1" applyFont="1" applyAlignment="1">
      <alignment vertical="center" shrinkToFit="1"/>
    </xf>
    <xf numFmtId="4" fontId="0" fillId="0" borderId="0" xfId="0" applyNumberFormat="1" applyFont="1" applyAlignment="1">
      <alignment shrinkToFit="1"/>
    </xf>
    <xf numFmtId="4" fontId="0" fillId="0" borderId="0" xfId="0" applyNumberFormat="1" applyAlignment="1">
      <alignment shrinkToFit="1"/>
    </xf>
    <xf numFmtId="0" fontId="17" fillId="0" borderId="0" xfId="0" applyFont="1"/>
    <xf numFmtId="4" fontId="10" fillId="0" borderId="5" xfId="0" applyNumberFormat="1" applyFont="1" applyFill="1" applyBorder="1" applyAlignment="1">
      <alignment horizontal="right" vertical="center" shrinkToFit="1"/>
    </xf>
    <xf numFmtId="0" fontId="12" fillId="2" borderId="0" xfId="0" applyFont="1" applyFill="1" applyBorder="1" applyAlignment="1">
      <alignment vertical="center"/>
    </xf>
    <xf numFmtId="4" fontId="10" fillId="3" borderId="16" xfId="0" applyNumberFormat="1" applyFont="1" applyFill="1" applyBorder="1" applyAlignment="1">
      <alignment horizontal="right" vertical="center" shrinkToFit="1"/>
    </xf>
    <xf numFmtId="4" fontId="16" fillId="3" borderId="7" xfId="0" applyNumberFormat="1" applyFont="1" applyFill="1" applyBorder="1" applyAlignment="1">
      <alignment vertical="center" shrinkToFit="1"/>
    </xf>
    <xf numFmtId="4" fontId="18" fillId="2" borderId="0" xfId="0" applyNumberFormat="1" applyFont="1" applyFill="1" applyAlignment="1">
      <alignment horizontal="center" shrinkToFit="1"/>
    </xf>
    <xf numFmtId="4" fontId="18" fillId="2" borderId="0" xfId="0" applyNumberFormat="1" applyFont="1" applyFill="1" applyBorder="1" applyAlignment="1">
      <alignment horizontal="left" vertical="top" shrinkToFit="1"/>
    </xf>
    <xf numFmtId="0" fontId="18" fillId="2" borderId="0" xfId="0" applyFont="1" applyFill="1" applyAlignment="1">
      <alignment horizontal="center" shrinkToFit="1"/>
    </xf>
    <xf numFmtId="0" fontId="18" fillId="2" borderId="0" xfId="0" applyFont="1" applyFill="1" applyBorder="1" applyAlignment="1">
      <alignment horizontal="left" vertical="top" wrapText="1"/>
    </xf>
    <xf numFmtId="4" fontId="9" fillId="3" borderId="10" xfId="0" applyNumberFormat="1" applyFont="1" applyFill="1" applyBorder="1" applyAlignment="1">
      <alignment horizontal="right" vertical="center" shrinkToFit="1"/>
    </xf>
    <xf numFmtId="0" fontId="11" fillId="0" borderId="6" xfId="0" applyFont="1" applyBorder="1" applyAlignment="1">
      <alignment horizontal="left" vertical="center" shrinkToFit="1"/>
    </xf>
    <xf numFmtId="4" fontId="9" fillId="0" borderId="16" xfId="0" applyNumberFormat="1" applyFont="1" applyBorder="1" applyAlignment="1">
      <alignment horizontal="right" vertical="center" shrinkToFit="1"/>
    </xf>
    <xf numFmtId="4" fontId="9" fillId="0" borderId="7" xfId="0" applyNumberFormat="1" applyFont="1" applyBorder="1" applyAlignment="1">
      <alignment horizontal="right" vertical="center" shrinkToFit="1"/>
    </xf>
    <xf numFmtId="4" fontId="9" fillId="0" borderId="8" xfId="0" applyNumberFormat="1" applyFont="1" applyBorder="1" applyAlignment="1">
      <alignment horizontal="right" vertical="center" shrinkToFit="1"/>
    </xf>
    <xf numFmtId="4" fontId="10" fillId="0" borderId="8" xfId="0" applyNumberFormat="1" applyFont="1" applyBorder="1" applyAlignment="1">
      <alignment horizontal="right" vertical="center" shrinkToFit="1"/>
    </xf>
    <xf numFmtId="4" fontId="10" fillId="0" borderId="9" xfId="0" applyNumberFormat="1" applyFont="1" applyBorder="1" applyAlignment="1">
      <alignment horizontal="right" vertical="center" shrinkToFit="1"/>
    </xf>
    <xf numFmtId="4" fontId="9" fillId="0" borderId="6" xfId="0" applyNumberFormat="1" applyFont="1" applyBorder="1" applyAlignment="1">
      <alignment horizontal="right" vertical="center" shrinkToFit="1"/>
    </xf>
    <xf numFmtId="4" fontId="9" fillId="0" borderId="11" xfId="0" applyNumberFormat="1" applyFont="1" applyBorder="1" applyAlignment="1">
      <alignment horizontal="right" vertical="center" shrinkToFit="1"/>
    </xf>
    <xf numFmtId="4" fontId="9" fillId="0" borderId="5" xfId="0" applyNumberFormat="1" applyFont="1" applyBorder="1" applyAlignment="1">
      <alignment horizontal="right" vertical="center" shrinkToFit="1"/>
    </xf>
    <xf numFmtId="4" fontId="9" fillId="0" borderId="10" xfId="0" applyNumberFormat="1" applyFont="1" applyBorder="1" applyAlignment="1">
      <alignment horizontal="right" vertical="center" shrinkToFit="1"/>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11" fillId="0" borderId="13" xfId="0" applyFont="1" applyBorder="1" applyAlignment="1">
      <alignment horizontal="left" vertical="center" shrinkToFit="1"/>
    </xf>
    <xf numFmtId="4" fontId="10" fillId="0" borderId="13" xfId="0" applyNumberFormat="1" applyFont="1" applyBorder="1" applyAlignment="1">
      <alignment horizontal="right" vertical="center" shrinkToFit="1"/>
    </xf>
    <xf numFmtId="4" fontId="10" fillId="0" borderId="14" xfId="0" applyNumberFormat="1" applyFont="1" applyBorder="1" applyAlignment="1">
      <alignment horizontal="right" vertical="center" shrinkToFit="1"/>
    </xf>
    <xf numFmtId="4" fontId="10" fillId="0" borderId="15" xfId="0" applyNumberFormat="1" applyFont="1" applyBorder="1" applyAlignment="1">
      <alignment horizontal="right" vertical="center" shrinkToFit="1"/>
    </xf>
    <xf numFmtId="4" fontId="10" fillId="0" borderId="12" xfId="0" applyNumberFormat="1" applyFont="1" applyBorder="1" applyAlignment="1">
      <alignment horizontal="right" vertical="center" shrinkToFit="1"/>
    </xf>
    <xf numFmtId="4" fontId="10" fillId="0" borderId="11" xfId="0" applyNumberFormat="1" applyFont="1" applyBorder="1" applyAlignment="1">
      <alignment horizontal="right" vertical="center" shrinkToFit="1"/>
    </xf>
    <xf numFmtId="4" fontId="10" fillId="0" borderId="5" xfId="0" applyNumberFormat="1" applyFont="1" applyBorder="1" applyAlignment="1">
      <alignment horizontal="right" vertical="center" shrinkToFit="1"/>
    </xf>
    <xf numFmtId="4" fontId="10" fillId="0" borderId="10" xfId="0" applyNumberFormat="1" applyFont="1" applyBorder="1" applyAlignment="1">
      <alignment horizontal="right" vertical="center" shrinkToFit="1"/>
    </xf>
    <xf numFmtId="4" fontId="10" fillId="0" borderId="7" xfId="0" applyNumberFormat="1" applyFont="1" applyBorder="1" applyAlignment="1">
      <alignment horizontal="right" vertical="center" shrinkToFit="1"/>
    </xf>
    <xf numFmtId="4" fontId="9" fillId="0" borderId="9" xfId="0" applyNumberFormat="1" applyFont="1" applyBorder="1" applyAlignment="1">
      <alignment horizontal="right" vertical="center" shrinkToFit="1"/>
    </xf>
    <xf numFmtId="4" fontId="10" fillId="3" borderId="8" xfId="0" applyNumberFormat="1" applyFont="1" applyFill="1" applyBorder="1" applyAlignment="1">
      <alignment vertical="center" shrinkToFit="1"/>
    </xf>
    <xf numFmtId="4" fontId="10" fillId="3" borderId="16" xfId="0" applyNumberFormat="1" applyFont="1" applyFill="1" applyBorder="1" applyAlignment="1">
      <alignment vertical="center" shrinkToFit="1"/>
    </xf>
    <xf numFmtId="4" fontId="9" fillId="3" borderId="5" xfId="0" applyNumberFormat="1" applyFont="1" applyFill="1" applyBorder="1" applyAlignment="1">
      <alignment vertical="center" shrinkToFit="1"/>
    </xf>
    <xf numFmtId="4" fontId="9" fillId="3" borderId="6" xfId="0" applyNumberFormat="1" applyFont="1" applyFill="1" applyBorder="1" applyAlignment="1">
      <alignment vertical="center" shrinkToFit="1"/>
    </xf>
    <xf numFmtId="0" fontId="11" fillId="0" borderId="16" xfId="0" applyFont="1" applyFill="1" applyBorder="1" applyAlignment="1">
      <alignment horizontal="left" vertical="center" shrinkToFit="1"/>
    </xf>
    <xf numFmtId="3" fontId="12" fillId="2" borderId="0" xfId="0" applyNumberFormat="1" applyFont="1" applyFill="1" applyBorder="1"/>
    <xf numFmtId="3" fontId="12" fillId="2" borderId="0" xfId="0" applyNumberFormat="1" applyFont="1" applyFill="1" applyBorder="1" applyAlignment="1">
      <alignment horizontal="right"/>
    </xf>
    <xf numFmtId="3" fontId="19" fillId="2" borderId="0" xfId="0" applyNumberFormat="1" applyFont="1" applyFill="1" applyBorder="1" applyAlignment="1">
      <alignment horizontal="right"/>
    </xf>
    <xf numFmtId="0" fontId="12" fillId="2" borderId="0" xfId="0" applyFont="1" applyFill="1" applyBorder="1" applyAlignment="1">
      <alignment horizontal="right"/>
    </xf>
    <xf numFmtId="0" fontId="12" fillId="2" borderId="0" xfId="0" applyFont="1" applyFill="1" applyBorder="1" applyAlignment="1">
      <alignment vertical="center" shrinkToFit="1"/>
    </xf>
    <xf numFmtId="3" fontId="11" fillId="2" borderId="0" xfId="0" applyNumberFormat="1" applyFont="1" applyFill="1" applyBorder="1" applyAlignment="1">
      <alignment horizontal="center" vertical="center" wrapText="1"/>
    </xf>
    <xf numFmtId="3" fontId="12" fillId="2" borderId="0" xfId="0" applyNumberFormat="1" applyFont="1" applyFill="1" applyBorder="1" applyAlignment="1">
      <alignment horizontal="right" vertical="center" wrapText="1"/>
    </xf>
    <xf numFmtId="3" fontId="19" fillId="2" borderId="0"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9" fillId="2" borderId="0" xfId="0" applyFont="1" applyFill="1" applyAlignment="1">
      <alignment horizontal="right" vertical="center"/>
    </xf>
    <xf numFmtId="0" fontId="19" fillId="2" borderId="0" xfId="0" applyFont="1" applyFill="1" applyAlignment="1">
      <alignment horizontal="righ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4" fontId="10" fillId="0" borderId="9" xfId="0" applyNumberFormat="1" applyFont="1" applyFill="1" applyBorder="1" applyAlignment="1">
      <alignment horizontal="right" vertical="center" shrinkToFit="1"/>
    </xf>
    <xf numFmtId="4" fontId="10" fillId="0" borderId="10" xfId="0" applyNumberFormat="1" applyFont="1" applyFill="1" applyBorder="1" applyAlignment="1">
      <alignment horizontal="right" vertical="center" shrinkToFit="1"/>
    </xf>
    <xf numFmtId="4" fontId="9" fillId="0" borderId="9" xfId="0" applyNumberFormat="1" applyFont="1" applyFill="1" applyBorder="1" applyAlignment="1">
      <alignment horizontal="right" vertical="center" shrinkToFit="1"/>
    </xf>
    <xf numFmtId="0" fontId="10" fillId="3" borderId="5"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4" borderId="8"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4" fontId="10" fillId="3" borderId="5" xfId="0" applyNumberFormat="1" applyFont="1" applyFill="1" applyBorder="1" applyAlignment="1">
      <alignment vertical="center" shrinkToFit="1"/>
    </xf>
    <xf numFmtId="4" fontId="24" fillId="0" borderId="0" xfId="0" applyNumberFormat="1" applyFont="1" applyBorder="1" applyAlignment="1">
      <alignment horizontal="justify" shrinkToFit="1"/>
    </xf>
    <xf numFmtId="4" fontId="24" fillId="0" borderId="0" xfId="0" applyNumberFormat="1" applyFont="1" applyBorder="1" applyAlignment="1">
      <alignment horizontal="right" shrinkToFit="1"/>
    </xf>
    <xf numFmtId="4" fontId="24" fillId="0" borderId="0" xfId="0" applyNumberFormat="1" applyFont="1" applyAlignment="1">
      <alignment horizontal="right" shrinkToFit="1"/>
    </xf>
    <xf numFmtId="4" fontId="0" fillId="0" borderId="0" xfId="0" applyNumberFormat="1" applyFont="1" applyFill="1" applyAlignment="1">
      <alignment shrinkToFit="1"/>
    </xf>
    <xf numFmtId="4" fontId="2" fillId="0" borderId="0" xfId="0" applyNumberFormat="1" applyFont="1" applyAlignment="1">
      <alignment vertical="center" shrinkToFit="1"/>
    </xf>
    <xf numFmtId="0" fontId="24" fillId="0" borderId="0" xfId="0" applyFont="1" applyBorder="1" applyAlignment="1">
      <alignment horizontal="justify" shrinkToFit="1"/>
    </xf>
    <xf numFmtId="4" fontId="24" fillId="0" borderId="0" xfId="0" applyNumberFormat="1" applyFont="1" applyBorder="1" applyAlignment="1">
      <alignment horizontal="right"/>
    </xf>
    <xf numFmtId="4" fontId="24" fillId="0" borderId="0" xfId="0" applyNumberFormat="1" applyFont="1" applyAlignment="1">
      <alignment horizontal="right"/>
    </xf>
    <xf numFmtId="0" fontId="0" fillId="0" borderId="0" xfId="0" applyFont="1" applyFill="1"/>
    <xf numFmtId="0" fontId="2" fillId="0" borderId="0" xfId="0" applyFont="1" applyAlignment="1">
      <alignment vertical="center" shrinkToFi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12" xfId="0" applyFont="1" applyFill="1" applyBorder="1" applyAlignment="1">
      <alignment horizontal="left" vertical="top" wrapText="1"/>
    </xf>
    <xf numFmtId="0" fontId="13" fillId="0" borderId="6"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13" fillId="0" borderId="19" xfId="0" applyFont="1" applyFill="1" applyBorder="1" applyAlignment="1">
      <alignment horizontal="left" vertical="center" wrapText="1" shrinkToFit="1"/>
    </xf>
    <xf numFmtId="0" fontId="9" fillId="4" borderId="8"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2" xfId="0" applyFont="1" applyFill="1" applyBorder="1" applyAlignment="1">
      <alignment horizontal="left" vertical="top" wrapText="1"/>
    </xf>
    <xf numFmtId="0" fontId="23" fillId="4" borderId="8" xfId="0" applyFont="1" applyFill="1" applyBorder="1" applyAlignment="1">
      <alignment horizontal="left" vertical="top" wrapText="1"/>
    </xf>
    <xf numFmtId="0" fontId="23" fillId="4" borderId="5" xfId="0" applyFont="1" applyFill="1" applyBorder="1" applyAlignment="1">
      <alignment horizontal="left" vertical="top" wrapText="1"/>
    </xf>
    <xf numFmtId="0" fontId="23" fillId="4" borderId="12"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2"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12" xfId="0" applyFont="1" applyFill="1" applyBorder="1" applyAlignment="1">
      <alignment horizontal="left" vertical="top" wrapText="1"/>
    </xf>
    <xf numFmtId="0" fontId="13" fillId="0" borderId="13" xfId="0" applyFont="1" applyFill="1" applyBorder="1" applyAlignment="1">
      <alignment horizontal="left" vertical="center" wrapText="1" shrinkToFit="1"/>
    </xf>
    <xf numFmtId="0" fontId="13" fillId="0" borderId="22" xfId="0" applyFont="1" applyFill="1" applyBorder="1" applyAlignment="1">
      <alignment horizontal="left" vertical="center" wrapText="1" shrinkToFit="1"/>
    </xf>
    <xf numFmtId="0" fontId="13" fillId="0" borderId="20" xfId="0" applyFont="1" applyFill="1" applyBorder="1" applyAlignment="1">
      <alignment horizontal="left" vertical="center" wrapText="1" shrinkToFit="1"/>
    </xf>
    <xf numFmtId="0" fontId="11" fillId="2" borderId="1" xfId="0" applyFont="1" applyFill="1" applyBorder="1" applyAlignment="1">
      <alignment horizontal="center" vertical="center" shrinkToFit="1"/>
    </xf>
    <xf numFmtId="0" fontId="11" fillId="0" borderId="28"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1" fillId="2" borderId="8" xfId="0" applyFont="1" applyFill="1" applyBorder="1" applyAlignment="1">
      <alignment horizontal="justify" vertical="center" shrinkToFit="1"/>
    </xf>
    <xf numFmtId="0" fontId="11" fillId="2" borderId="5" xfId="0" applyFont="1" applyFill="1" applyBorder="1" applyAlignment="1">
      <alignment horizontal="justify" vertical="center" shrinkToFit="1"/>
    </xf>
    <xf numFmtId="0" fontId="11" fillId="2" borderId="12" xfId="0" applyFont="1" applyFill="1" applyBorder="1" applyAlignment="1">
      <alignment horizontal="justify" vertical="center" shrinkToFit="1"/>
    </xf>
    <xf numFmtId="0" fontId="11" fillId="5" borderId="23"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3" fillId="0" borderId="16" xfId="0" applyFont="1" applyFill="1" applyBorder="1" applyAlignment="1">
      <alignment horizontal="left" vertical="center" wrapText="1" shrinkToFit="1"/>
    </xf>
    <xf numFmtId="0" fontId="13" fillId="0" borderId="27" xfId="0" applyFont="1" applyFill="1" applyBorder="1" applyAlignment="1">
      <alignment horizontal="left" vertical="center" wrapText="1" shrinkToFit="1"/>
    </xf>
    <xf numFmtId="0" fontId="13" fillId="0" borderId="18" xfId="0" applyFont="1" applyFill="1" applyBorder="1" applyAlignment="1">
      <alignment horizontal="left" vertical="center" wrapText="1" shrinkToFit="1"/>
    </xf>
    <xf numFmtId="0" fontId="13" fillId="0" borderId="16" xfId="0" applyFont="1" applyBorder="1" applyAlignment="1">
      <alignment horizontal="left" vertical="center" wrapText="1" shrinkToFit="1"/>
    </xf>
    <xf numFmtId="0" fontId="13" fillId="0" borderId="27" xfId="0" applyFont="1" applyBorder="1" applyAlignment="1">
      <alignment horizontal="left" vertical="center" wrapText="1" shrinkToFit="1"/>
    </xf>
    <xf numFmtId="0" fontId="13" fillId="0" borderId="18"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19"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21" fillId="0" borderId="8" xfId="0" applyFont="1" applyFill="1" applyBorder="1" applyAlignment="1">
      <alignment horizontal="center" vertical="center" wrapText="1" shrinkToFit="1"/>
    </xf>
    <xf numFmtId="0" fontId="21" fillId="0" borderId="12" xfId="0" applyFont="1" applyFill="1" applyBorder="1" applyAlignment="1">
      <alignment horizontal="center" vertical="center" wrapText="1" shrinkToFit="1"/>
    </xf>
    <xf numFmtId="0" fontId="11" fillId="0" borderId="1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2" fillId="2" borderId="0" xfId="0" applyFont="1" applyFill="1" applyBorder="1" applyAlignment="1">
      <alignment horizontal="justify" vertical="center"/>
    </xf>
    <xf numFmtId="0" fontId="11" fillId="2" borderId="1" xfId="0" applyFont="1" applyFill="1" applyBorder="1" applyAlignment="1">
      <alignment horizontal="center" vertical="center" textRotation="45" shrinkToFit="1"/>
    </xf>
    <xf numFmtId="0" fontId="15" fillId="2" borderId="0" xfId="0" applyFont="1" applyFill="1" applyBorder="1" applyAlignment="1">
      <alignment horizontal="center" vertical="center"/>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12" xfId="0" applyFont="1" applyBorder="1" applyAlignment="1">
      <alignment horizontal="left" vertical="top" wrapText="1"/>
    </xf>
  </cellXfs>
  <cellStyles count="1">
    <cellStyle name="Normalny" xfId="0" builtinId="0"/>
  </cellStyles>
  <dxfs count="0"/>
  <tableStyles count="0" defaultTableStyle="TableStyleMedium2" defaultPivotStyle="PivotStyleLight16"/>
  <colors>
    <mruColors>
      <color rgb="FF6600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FCA1-4719-B7AD-50893AB0C65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FCA1-4719-B7AD-50893AB0C65B}"/>
            </c:ext>
          </c:extLst>
        </c:ser>
        <c:dLbls>
          <c:showLegendKey val="0"/>
          <c:showVal val="0"/>
          <c:showCatName val="0"/>
          <c:showSerName val="0"/>
          <c:showPercent val="0"/>
          <c:showBubbleSize val="0"/>
        </c:dLbls>
        <c:gapWidth val="50"/>
        <c:overlap val="100"/>
        <c:axId val="171664048"/>
        <c:axId val="17166444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FCA1-4719-B7AD-50893AB0C65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FCA1-4719-B7AD-50893AB0C65B}"/>
            </c:ext>
          </c:extLst>
        </c:ser>
        <c:dLbls>
          <c:showLegendKey val="0"/>
          <c:showVal val="0"/>
          <c:showCatName val="0"/>
          <c:showSerName val="0"/>
          <c:showPercent val="0"/>
          <c:showBubbleSize val="0"/>
        </c:dLbls>
        <c:marker val="1"/>
        <c:smooth val="0"/>
        <c:axId val="171665224"/>
        <c:axId val="223961656"/>
      </c:lineChart>
      <c:catAx>
        <c:axId val="1716640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171664440"/>
        <c:crosses val="autoZero"/>
        <c:auto val="0"/>
        <c:lblAlgn val="ctr"/>
        <c:lblOffset val="100"/>
        <c:tickLblSkip val="2"/>
        <c:tickMarkSkip val="1"/>
        <c:noMultiLvlLbl val="0"/>
      </c:catAx>
      <c:valAx>
        <c:axId val="17166444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171664048"/>
        <c:crosses val="autoZero"/>
        <c:crossBetween val="between"/>
      </c:valAx>
      <c:catAx>
        <c:axId val="171665224"/>
        <c:scaling>
          <c:orientation val="minMax"/>
        </c:scaling>
        <c:delete val="1"/>
        <c:axPos val="b"/>
        <c:majorTickMark val="out"/>
        <c:minorTickMark val="none"/>
        <c:tickLblPos val="nextTo"/>
        <c:crossAx val="223961656"/>
        <c:crosses val="autoZero"/>
        <c:auto val="0"/>
        <c:lblAlgn val="ctr"/>
        <c:lblOffset val="100"/>
        <c:noMultiLvlLbl val="0"/>
      </c:catAx>
      <c:valAx>
        <c:axId val="223961656"/>
        <c:scaling>
          <c:orientation val="minMax"/>
        </c:scaling>
        <c:delete val="1"/>
        <c:axPos val="l"/>
        <c:numFmt formatCode="General" sourceLinked="1"/>
        <c:majorTickMark val="out"/>
        <c:minorTickMark val="none"/>
        <c:tickLblPos val="nextTo"/>
        <c:crossAx val="17166522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9989-42CD-8187-D21B4F4E5F4A}"/>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9989-42CD-8187-D21B4F4E5F4A}"/>
            </c:ext>
          </c:extLst>
        </c:ser>
        <c:dLbls>
          <c:showLegendKey val="0"/>
          <c:showVal val="0"/>
          <c:showCatName val="0"/>
          <c:showSerName val="0"/>
          <c:showPercent val="0"/>
          <c:showBubbleSize val="0"/>
        </c:dLbls>
        <c:gapWidth val="50"/>
        <c:overlap val="100"/>
        <c:axId val="224497472"/>
        <c:axId val="2244978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9989-42CD-8187-D21B4F4E5F4A}"/>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9989-42CD-8187-D21B4F4E5F4A}"/>
            </c:ext>
          </c:extLst>
        </c:ser>
        <c:dLbls>
          <c:showLegendKey val="0"/>
          <c:showVal val="0"/>
          <c:showCatName val="0"/>
          <c:showSerName val="0"/>
          <c:showPercent val="0"/>
          <c:showBubbleSize val="0"/>
        </c:dLbls>
        <c:marker val="1"/>
        <c:smooth val="0"/>
        <c:axId val="224493160"/>
        <c:axId val="224494728"/>
      </c:lineChart>
      <c:catAx>
        <c:axId val="224497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7864"/>
        <c:crosses val="autoZero"/>
        <c:auto val="0"/>
        <c:lblAlgn val="ctr"/>
        <c:lblOffset val="100"/>
        <c:tickLblSkip val="4"/>
        <c:tickMarkSkip val="1"/>
        <c:noMultiLvlLbl val="0"/>
      </c:catAx>
      <c:valAx>
        <c:axId val="2244978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7472"/>
        <c:crosses val="autoZero"/>
        <c:crossBetween val="between"/>
      </c:valAx>
      <c:catAx>
        <c:axId val="224493160"/>
        <c:scaling>
          <c:orientation val="minMax"/>
        </c:scaling>
        <c:delete val="1"/>
        <c:axPos val="b"/>
        <c:majorTickMark val="out"/>
        <c:minorTickMark val="none"/>
        <c:tickLblPos val="nextTo"/>
        <c:crossAx val="224494728"/>
        <c:crosses val="autoZero"/>
        <c:auto val="0"/>
        <c:lblAlgn val="ctr"/>
        <c:lblOffset val="100"/>
        <c:noMultiLvlLbl val="0"/>
      </c:catAx>
      <c:valAx>
        <c:axId val="224494728"/>
        <c:scaling>
          <c:orientation val="minMax"/>
        </c:scaling>
        <c:delete val="1"/>
        <c:axPos val="l"/>
        <c:numFmt formatCode="General" sourceLinked="1"/>
        <c:majorTickMark val="out"/>
        <c:minorTickMark val="none"/>
        <c:tickLblPos val="nextTo"/>
        <c:crossAx val="2244931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7F6-49AB-B0EF-0ADD48323838}"/>
            </c:ext>
          </c:extLst>
        </c:ser>
        <c:dLbls>
          <c:showLegendKey val="0"/>
          <c:showVal val="0"/>
          <c:showCatName val="0"/>
          <c:showSerName val="0"/>
          <c:showPercent val="0"/>
          <c:showBubbleSize val="0"/>
        </c:dLbls>
        <c:gapWidth val="50"/>
        <c:overlap val="100"/>
        <c:axId val="224495904"/>
        <c:axId val="224495120"/>
      </c:barChart>
      <c:catAx>
        <c:axId val="224495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495120"/>
        <c:crosses val="autoZero"/>
        <c:auto val="0"/>
        <c:lblAlgn val="ctr"/>
        <c:lblOffset val="100"/>
        <c:tickLblSkip val="9"/>
        <c:tickMarkSkip val="1"/>
        <c:noMultiLvlLbl val="0"/>
      </c:catAx>
      <c:valAx>
        <c:axId val="22449512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5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CC8-4F2A-9163-BA9E7C5C30B7}"/>
            </c:ext>
          </c:extLst>
        </c:ser>
        <c:dLbls>
          <c:showLegendKey val="0"/>
          <c:showVal val="0"/>
          <c:showCatName val="0"/>
          <c:showSerName val="0"/>
          <c:showPercent val="0"/>
          <c:showBubbleSize val="0"/>
        </c:dLbls>
        <c:gapWidth val="50"/>
        <c:overlap val="100"/>
        <c:axId val="224493552"/>
        <c:axId val="224496296"/>
      </c:barChart>
      <c:catAx>
        <c:axId val="2244935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6296"/>
        <c:crosses val="autoZero"/>
        <c:auto val="0"/>
        <c:lblAlgn val="ctr"/>
        <c:lblOffset val="100"/>
        <c:tickLblSkip val="2"/>
        <c:tickMarkSkip val="1"/>
        <c:noMultiLvlLbl val="0"/>
      </c:catAx>
      <c:valAx>
        <c:axId val="2244962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35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1276-4818-91DC-F13DE92D5685}"/>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1276-4818-91DC-F13DE92D5685}"/>
            </c:ext>
          </c:extLst>
        </c:ser>
        <c:dLbls>
          <c:showLegendKey val="0"/>
          <c:showVal val="0"/>
          <c:showCatName val="0"/>
          <c:showSerName val="0"/>
          <c:showPercent val="0"/>
          <c:showBubbleSize val="0"/>
        </c:dLbls>
        <c:gapWidth val="50"/>
        <c:overlap val="100"/>
        <c:axId val="224637976"/>
        <c:axId val="2246387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1276-4818-91DC-F13DE92D5685}"/>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1276-4818-91DC-F13DE92D5685}"/>
            </c:ext>
          </c:extLst>
        </c:ser>
        <c:dLbls>
          <c:showLegendKey val="0"/>
          <c:showVal val="0"/>
          <c:showCatName val="0"/>
          <c:showSerName val="0"/>
          <c:showPercent val="0"/>
          <c:showBubbleSize val="0"/>
        </c:dLbls>
        <c:marker val="1"/>
        <c:smooth val="0"/>
        <c:axId val="224639152"/>
        <c:axId val="224638368"/>
      </c:lineChart>
      <c:catAx>
        <c:axId val="2246379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8760"/>
        <c:crosses val="autoZero"/>
        <c:auto val="0"/>
        <c:lblAlgn val="ctr"/>
        <c:lblOffset val="100"/>
        <c:tickLblSkip val="4"/>
        <c:tickMarkSkip val="1"/>
        <c:noMultiLvlLbl val="0"/>
      </c:catAx>
      <c:valAx>
        <c:axId val="2246387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7976"/>
        <c:crosses val="autoZero"/>
        <c:crossBetween val="between"/>
      </c:valAx>
      <c:catAx>
        <c:axId val="224639152"/>
        <c:scaling>
          <c:orientation val="minMax"/>
        </c:scaling>
        <c:delete val="1"/>
        <c:axPos val="b"/>
        <c:majorTickMark val="out"/>
        <c:minorTickMark val="none"/>
        <c:tickLblPos val="nextTo"/>
        <c:crossAx val="224638368"/>
        <c:crosses val="autoZero"/>
        <c:auto val="0"/>
        <c:lblAlgn val="ctr"/>
        <c:lblOffset val="100"/>
        <c:noMultiLvlLbl val="0"/>
      </c:catAx>
      <c:valAx>
        <c:axId val="224638368"/>
        <c:scaling>
          <c:orientation val="minMax"/>
        </c:scaling>
        <c:delete val="1"/>
        <c:axPos val="l"/>
        <c:numFmt formatCode="General" sourceLinked="1"/>
        <c:majorTickMark val="out"/>
        <c:minorTickMark val="none"/>
        <c:tickLblPos val="nextTo"/>
        <c:crossAx val="2246391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C97-4FCD-AEEC-8C0907919533}"/>
            </c:ext>
          </c:extLst>
        </c:ser>
        <c:dLbls>
          <c:showLegendKey val="0"/>
          <c:showVal val="0"/>
          <c:showCatName val="0"/>
          <c:showSerName val="0"/>
          <c:showPercent val="0"/>
          <c:showBubbleSize val="0"/>
        </c:dLbls>
        <c:gapWidth val="50"/>
        <c:overlap val="100"/>
        <c:axId val="224634840"/>
        <c:axId val="224636800"/>
      </c:barChart>
      <c:catAx>
        <c:axId val="2246348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636800"/>
        <c:crosses val="autoZero"/>
        <c:auto val="0"/>
        <c:lblAlgn val="ctr"/>
        <c:lblOffset val="100"/>
        <c:tickLblSkip val="9"/>
        <c:tickMarkSkip val="1"/>
        <c:noMultiLvlLbl val="0"/>
      </c:catAx>
      <c:valAx>
        <c:axId val="2246368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48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3226-4F48-9F30-7671BBBE257C}"/>
            </c:ext>
          </c:extLst>
        </c:ser>
        <c:dLbls>
          <c:showLegendKey val="0"/>
          <c:showVal val="0"/>
          <c:showCatName val="0"/>
          <c:showSerName val="0"/>
          <c:showPercent val="0"/>
          <c:showBubbleSize val="0"/>
        </c:dLbls>
        <c:gapWidth val="50"/>
        <c:overlap val="100"/>
        <c:axId val="224633272"/>
        <c:axId val="224635232"/>
      </c:barChart>
      <c:catAx>
        <c:axId val="2246332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5232"/>
        <c:crosses val="autoZero"/>
        <c:auto val="0"/>
        <c:lblAlgn val="ctr"/>
        <c:lblOffset val="100"/>
        <c:tickLblSkip val="2"/>
        <c:tickMarkSkip val="1"/>
        <c:noMultiLvlLbl val="0"/>
      </c:catAx>
      <c:valAx>
        <c:axId val="22463523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327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3205-4588-8DE7-8C6767B442DE}"/>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3205-4588-8DE7-8C6767B442DE}"/>
            </c:ext>
          </c:extLst>
        </c:ser>
        <c:dLbls>
          <c:showLegendKey val="0"/>
          <c:showVal val="0"/>
          <c:showCatName val="0"/>
          <c:showSerName val="0"/>
          <c:showPercent val="0"/>
          <c:showBubbleSize val="0"/>
        </c:dLbls>
        <c:gapWidth val="50"/>
        <c:overlap val="100"/>
        <c:axId val="224636016"/>
        <c:axId val="22463640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3205-4588-8DE7-8C6767B442DE}"/>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3205-4588-8DE7-8C6767B442DE}"/>
            </c:ext>
          </c:extLst>
        </c:ser>
        <c:dLbls>
          <c:showLegendKey val="0"/>
          <c:showVal val="0"/>
          <c:showCatName val="0"/>
          <c:showSerName val="0"/>
          <c:showPercent val="0"/>
          <c:showBubbleSize val="0"/>
        </c:dLbls>
        <c:marker val="1"/>
        <c:smooth val="0"/>
        <c:axId val="224633664"/>
        <c:axId val="224639544"/>
      </c:lineChart>
      <c:catAx>
        <c:axId val="2246360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6408"/>
        <c:crosses val="autoZero"/>
        <c:auto val="0"/>
        <c:lblAlgn val="ctr"/>
        <c:lblOffset val="100"/>
        <c:tickLblSkip val="2"/>
        <c:tickMarkSkip val="1"/>
        <c:noMultiLvlLbl val="0"/>
      </c:catAx>
      <c:valAx>
        <c:axId val="2246364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636016"/>
        <c:crosses val="autoZero"/>
        <c:crossBetween val="between"/>
      </c:valAx>
      <c:catAx>
        <c:axId val="224633664"/>
        <c:scaling>
          <c:orientation val="minMax"/>
        </c:scaling>
        <c:delete val="1"/>
        <c:axPos val="b"/>
        <c:majorTickMark val="out"/>
        <c:minorTickMark val="none"/>
        <c:tickLblPos val="nextTo"/>
        <c:crossAx val="224639544"/>
        <c:crosses val="autoZero"/>
        <c:auto val="0"/>
        <c:lblAlgn val="ctr"/>
        <c:lblOffset val="100"/>
        <c:noMultiLvlLbl val="0"/>
      </c:catAx>
      <c:valAx>
        <c:axId val="224639544"/>
        <c:scaling>
          <c:orientation val="minMax"/>
        </c:scaling>
        <c:delete val="1"/>
        <c:axPos val="l"/>
        <c:numFmt formatCode="General" sourceLinked="1"/>
        <c:majorTickMark val="out"/>
        <c:minorTickMark val="none"/>
        <c:tickLblPos val="nextTo"/>
        <c:crossAx val="22463366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E38D-4930-B0F1-E84EF046DCB0}"/>
            </c:ext>
          </c:extLst>
        </c:ser>
        <c:dLbls>
          <c:showLegendKey val="0"/>
          <c:showVal val="0"/>
          <c:showCatName val="0"/>
          <c:showSerName val="0"/>
          <c:showPercent val="0"/>
          <c:showBubbleSize val="0"/>
        </c:dLbls>
        <c:gapWidth val="50"/>
        <c:overlap val="100"/>
        <c:axId val="224634056"/>
        <c:axId val="224634448"/>
      </c:barChart>
      <c:catAx>
        <c:axId val="224634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634448"/>
        <c:crosses val="autoZero"/>
        <c:auto val="0"/>
        <c:lblAlgn val="ctr"/>
        <c:lblOffset val="100"/>
        <c:tickLblSkip val="2"/>
        <c:tickMarkSkip val="1"/>
        <c:noMultiLvlLbl val="0"/>
      </c:catAx>
      <c:valAx>
        <c:axId val="2246344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6340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040-4CB1-81F0-1A11A6EA0DB6}"/>
            </c:ext>
          </c:extLst>
        </c:ser>
        <c:dLbls>
          <c:showLegendKey val="0"/>
          <c:showVal val="0"/>
          <c:showCatName val="0"/>
          <c:showSerName val="0"/>
          <c:showPercent val="0"/>
          <c:showBubbleSize val="0"/>
        </c:dLbls>
        <c:gapWidth val="50"/>
        <c:overlap val="100"/>
        <c:axId val="224803656"/>
        <c:axId val="224804048"/>
      </c:barChart>
      <c:catAx>
        <c:axId val="224803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4048"/>
        <c:crosses val="autoZero"/>
        <c:auto val="0"/>
        <c:lblAlgn val="ctr"/>
        <c:lblOffset val="100"/>
        <c:tickLblSkip val="1"/>
        <c:tickMarkSkip val="1"/>
        <c:noMultiLvlLbl val="0"/>
      </c:catAx>
      <c:valAx>
        <c:axId val="2248040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8036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7307-4E88-AD94-9299FE53F81D}"/>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7307-4E88-AD94-9299FE53F81D}"/>
            </c:ext>
          </c:extLst>
        </c:ser>
        <c:dLbls>
          <c:showLegendKey val="0"/>
          <c:showVal val="0"/>
          <c:showCatName val="0"/>
          <c:showSerName val="0"/>
          <c:showPercent val="0"/>
          <c:showBubbleSize val="0"/>
        </c:dLbls>
        <c:gapWidth val="50"/>
        <c:overlap val="100"/>
        <c:axId val="224800912"/>
        <c:axId val="22480208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7307-4E88-AD94-9299FE53F81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7307-4E88-AD94-9299FE53F81D}"/>
            </c:ext>
          </c:extLst>
        </c:ser>
        <c:dLbls>
          <c:showLegendKey val="0"/>
          <c:showVal val="0"/>
          <c:showCatName val="0"/>
          <c:showSerName val="0"/>
          <c:showPercent val="0"/>
          <c:showBubbleSize val="0"/>
        </c:dLbls>
        <c:marker val="1"/>
        <c:smooth val="0"/>
        <c:axId val="224801304"/>
        <c:axId val="224804440"/>
      </c:lineChart>
      <c:catAx>
        <c:axId val="2248009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2088"/>
        <c:crosses val="autoZero"/>
        <c:auto val="0"/>
        <c:lblAlgn val="ctr"/>
        <c:lblOffset val="100"/>
        <c:tickLblSkip val="4"/>
        <c:tickMarkSkip val="1"/>
        <c:noMultiLvlLbl val="0"/>
      </c:catAx>
      <c:valAx>
        <c:axId val="2248020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800912"/>
        <c:crosses val="autoZero"/>
        <c:crossBetween val="between"/>
      </c:valAx>
      <c:catAx>
        <c:axId val="224801304"/>
        <c:scaling>
          <c:orientation val="minMax"/>
        </c:scaling>
        <c:delete val="1"/>
        <c:axPos val="b"/>
        <c:majorTickMark val="out"/>
        <c:minorTickMark val="none"/>
        <c:tickLblPos val="nextTo"/>
        <c:crossAx val="224804440"/>
        <c:crosses val="autoZero"/>
        <c:auto val="0"/>
        <c:lblAlgn val="ctr"/>
        <c:lblOffset val="100"/>
        <c:noMultiLvlLbl val="0"/>
      </c:catAx>
      <c:valAx>
        <c:axId val="224804440"/>
        <c:scaling>
          <c:orientation val="minMax"/>
        </c:scaling>
        <c:delete val="1"/>
        <c:axPos val="l"/>
        <c:numFmt formatCode="General" sourceLinked="1"/>
        <c:majorTickMark val="out"/>
        <c:minorTickMark val="none"/>
        <c:tickLblPos val="nextTo"/>
        <c:crossAx val="2248013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26E-4626-A4F2-03BEFE792B4B}"/>
            </c:ext>
          </c:extLst>
        </c:ser>
        <c:dLbls>
          <c:showLegendKey val="0"/>
          <c:showVal val="0"/>
          <c:showCatName val="0"/>
          <c:showSerName val="0"/>
          <c:showPercent val="0"/>
          <c:showBubbleSize val="0"/>
        </c:dLbls>
        <c:gapWidth val="50"/>
        <c:overlap val="100"/>
        <c:axId val="223955776"/>
        <c:axId val="223958520"/>
      </c:barChart>
      <c:catAx>
        <c:axId val="223955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3958520"/>
        <c:crosses val="autoZero"/>
        <c:auto val="0"/>
        <c:lblAlgn val="ctr"/>
        <c:lblOffset val="100"/>
        <c:tickLblSkip val="2"/>
        <c:tickMarkSkip val="1"/>
        <c:noMultiLvlLbl val="0"/>
      </c:catAx>
      <c:valAx>
        <c:axId val="22395852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577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1DD2-4F03-9ED0-92CE1735AF99}"/>
            </c:ext>
          </c:extLst>
        </c:ser>
        <c:dLbls>
          <c:showLegendKey val="0"/>
          <c:showVal val="0"/>
          <c:showCatName val="0"/>
          <c:showSerName val="0"/>
          <c:showPercent val="0"/>
          <c:showBubbleSize val="0"/>
        </c:dLbls>
        <c:gapWidth val="50"/>
        <c:overlap val="100"/>
        <c:axId val="224802872"/>
        <c:axId val="224803264"/>
      </c:barChart>
      <c:catAx>
        <c:axId val="224802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803264"/>
        <c:crosses val="autoZero"/>
        <c:auto val="0"/>
        <c:lblAlgn val="ctr"/>
        <c:lblOffset val="100"/>
        <c:tickLblSkip val="9"/>
        <c:tickMarkSkip val="1"/>
        <c:noMultiLvlLbl val="0"/>
      </c:catAx>
      <c:valAx>
        <c:axId val="2248032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80287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A55-45F7-B405-ACF30F7EEC55}"/>
            </c:ext>
          </c:extLst>
        </c:ser>
        <c:dLbls>
          <c:showLegendKey val="0"/>
          <c:showVal val="0"/>
          <c:showCatName val="0"/>
          <c:showSerName val="0"/>
          <c:showPercent val="0"/>
          <c:showBubbleSize val="0"/>
        </c:dLbls>
        <c:gapWidth val="50"/>
        <c:overlap val="100"/>
        <c:axId val="225024720"/>
        <c:axId val="225024328"/>
      </c:barChart>
      <c:catAx>
        <c:axId val="2250247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4328"/>
        <c:crosses val="autoZero"/>
        <c:auto val="0"/>
        <c:lblAlgn val="ctr"/>
        <c:lblOffset val="100"/>
        <c:tickLblSkip val="2"/>
        <c:tickMarkSkip val="1"/>
        <c:noMultiLvlLbl val="0"/>
      </c:catAx>
      <c:valAx>
        <c:axId val="2250243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0247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432-467D-9B35-761026D0AF03}"/>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432-467D-9B35-761026D0AF03}"/>
            </c:ext>
          </c:extLst>
        </c:ser>
        <c:dLbls>
          <c:showLegendKey val="0"/>
          <c:showVal val="0"/>
          <c:showCatName val="0"/>
          <c:showSerName val="0"/>
          <c:showPercent val="0"/>
          <c:showBubbleSize val="0"/>
        </c:dLbls>
        <c:gapWidth val="50"/>
        <c:overlap val="100"/>
        <c:axId val="225023152"/>
        <c:axId val="2250227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432-467D-9B35-761026D0AF03}"/>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432-467D-9B35-761026D0AF03}"/>
            </c:ext>
          </c:extLst>
        </c:ser>
        <c:dLbls>
          <c:showLegendKey val="0"/>
          <c:showVal val="0"/>
          <c:showCatName val="0"/>
          <c:showSerName val="0"/>
          <c:showPercent val="0"/>
          <c:showBubbleSize val="0"/>
        </c:dLbls>
        <c:marker val="1"/>
        <c:smooth val="0"/>
        <c:axId val="225025112"/>
        <c:axId val="225025504"/>
      </c:lineChart>
      <c:catAx>
        <c:axId val="2250231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2760"/>
        <c:crosses val="autoZero"/>
        <c:auto val="0"/>
        <c:lblAlgn val="ctr"/>
        <c:lblOffset val="100"/>
        <c:tickLblSkip val="4"/>
        <c:tickMarkSkip val="1"/>
        <c:noMultiLvlLbl val="0"/>
      </c:catAx>
      <c:valAx>
        <c:axId val="2250227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023152"/>
        <c:crosses val="autoZero"/>
        <c:crossBetween val="between"/>
      </c:valAx>
      <c:catAx>
        <c:axId val="225025112"/>
        <c:scaling>
          <c:orientation val="minMax"/>
        </c:scaling>
        <c:delete val="1"/>
        <c:axPos val="b"/>
        <c:majorTickMark val="out"/>
        <c:minorTickMark val="none"/>
        <c:tickLblPos val="nextTo"/>
        <c:crossAx val="225025504"/>
        <c:crosses val="autoZero"/>
        <c:auto val="0"/>
        <c:lblAlgn val="ctr"/>
        <c:lblOffset val="100"/>
        <c:noMultiLvlLbl val="0"/>
      </c:catAx>
      <c:valAx>
        <c:axId val="225025504"/>
        <c:scaling>
          <c:orientation val="minMax"/>
        </c:scaling>
        <c:delete val="1"/>
        <c:axPos val="l"/>
        <c:numFmt formatCode="General" sourceLinked="1"/>
        <c:majorTickMark val="out"/>
        <c:minorTickMark val="none"/>
        <c:tickLblPos val="nextTo"/>
        <c:crossAx val="2250251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5B1-4AAA-A42B-DC7E2B6A9C46}"/>
            </c:ext>
          </c:extLst>
        </c:ser>
        <c:dLbls>
          <c:showLegendKey val="0"/>
          <c:showVal val="0"/>
          <c:showCatName val="0"/>
          <c:showSerName val="0"/>
          <c:showPercent val="0"/>
          <c:showBubbleSize val="0"/>
        </c:dLbls>
        <c:gapWidth val="50"/>
        <c:overlap val="100"/>
        <c:axId val="225022368"/>
        <c:axId val="225237912"/>
      </c:barChart>
      <c:catAx>
        <c:axId val="225022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237912"/>
        <c:crosses val="autoZero"/>
        <c:auto val="0"/>
        <c:lblAlgn val="ctr"/>
        <c:lblOffset val="100"/>
        <c:tickLblSkip val="9"/>
        <c:tickMarkSkip val="1"/>
        <c:noMultiLvlLbl val="0"/>
      </c:catAx>
      <c:valAx>
        <c:axId val="2252379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0223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6290-4484-8429-1350A33EB8E4}"/>
            </c:ext>
          </c:extLst>
        </c:ser>
        <c:dLbls>
          <c:showLegendKey val="0"/>
          <c:showVal val="0"/>
          <c:showCatName val="0"/>
          <c:showSerName val="0"/>
          <c:showPercent val="0"/>
          <c:showBubbleSize val="0"/>
        </c:dLbls>
        <c:gapWidth val="50"/>
        <c:overlap val="100"/>
        <c:axId val="225236736"/>
        <c:axId val="225233208"/>
      </c:barChart>
      <c:catAx>
        <c:axId val="2252367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208"/>
        <c:crosses val="autoZero"/>
        <c:auto val="0"/>
        <c:lblAlgn val="ctr"/>
        <c:lblOffset val="100"/>
        <c:tickLblSkip val="2"/>
        <c:tickMarkSkip val="1"/>
        <c:noMultiLvlLbl val="0"/>
      </c:catAx>
      <c:valAx>
        <c:axId val="2252332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67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3AF-4AC3-8E81-35A2E2DB55B1}"/>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3AF-4AC3-8E81-35A2E2DB55B1}"/>
            </c:ext>
          </c:extLst>
        </c:ser>
        <c:dLbls>
          <c:showLegendKey val="0"/>
          <c:showVal val="0"/>
          <c:showCatName val="0"/>
          <c:showSerName val="0"/>
          <c:showPercent val="0"/>
          <c:showBubbleSize val="0"/>
        </c:dLbls>
        <c:gapWidth val="50"/>
        <c:overlap val="100"/>
        <c:axId val="225234776"/>
        <c:axId val="22523556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3AF-4AC3-8E81-35A2E2DB55B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3AF-4AC3-8E81-35A2E2DB55B1}"/>
            </c:ext>
          </c:extLst>
        </c:ser>
        <c:dLbls>
          <c:showLegendKey val="0"/>
          <c:showVal val="0"/>
          <c:showCatName val="0"/>
          <c:showSerName val="0"/>
          <c:showPercent val="0"/>
          <c:showBubbleSize val="0"/>
        </c:dLbls>
        <c:marker val="1"/>
        <c:smooth val="0"/>
        <c:axId val="225232816"/>
        <c:axId val="225230856"/>
      </c:lineChart>
      <c:catAx>
        <c:axId val="2252347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5560"/>
        <c:crosses val="autoZero"/>
        <c:auto val="0"/>
        <c:lblAlgn val="ctr"/>
        <c:lblOffset val="100"/>
        <c:tickLblSkip val="4"/>
        <c:tickMarkSkip val="1"/>
        <c:noMultiLvlLbl val="0"/>
      </c:catAx>
      <c:valAx>
        <c:axId val="22523556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4776"/>
        <c:crosses val="autoZero"/>
        <c:crossBetween val="between"/>
      </c:valAx>
      <c:catAx>
        <c:axId val="225232816"/>
        <c:scaling>
          <c:orientation val="minMax"/>
        </c:scaling>
        <c:delete val="1"/>
        <c:axPos val="b"/>
        <c:majorTickMark val="out"/>
        <c:minorTickMark val="none"/>
        <c:tickLblPos val="nextTo"/>
        <c:crossAx val="225230856"/>
        <c:crosses val="autoZero"/>
        <c:auto val="0"/>
        <c:lblAlgn val="ctr"/>
        <c:lblOffset val="100"/>
        <c:noMultiLvlLbl val="0"/>
      </c:catAx>
      <c:valAx>
        <c:axId val="225230856"/>
        <c:scaling>
          <c:orientation val="minMax"/>
        </c:scaling>
        <c:delete val="1"/>
        <c:axPos val="l"/>
        <c:numFmt formatCode="General" sourceLinked="1"/>
        <c:majorTickMark val="out"/>
        <c:minorTickMark val="none"/>
        <c:tickLblPos val="nextTo"/>
        <c:crossAx val="22523281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FA50-45FD-A98C-4AC67E293359}"/>
            </c:ext>
          </c:extLst>
        </c:ser>
        <c:dLbls>
          <c:showLegendKey val="0"/>
          <c:showVal val="0"/>
          <c:showCatName val="0"/>
          <c:showSerName val="0"/>
          <c:showPercent val="0"/>
          <c:showBubbleSize val="0"/>
        </c:dLbls>
        <c:gapWidth val="50"/>
        <c:overlap val="100"/>
        <c:axId val="225237128"/>
        <c:axId val="225235952"/>
      </c:barChart>
      <c:catAx>
        <c:axId val="2252371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235952"/>
        <c:crosses val="autoZero"/>
        <c:auto val="0"/>
        <c:lblAlgn val="ctr"/>
        <c:lblOffset val="100"/>
        <c:tickLblSkip val="9"/>
        <c:tickMarkSkip val="1"/>
        <c:noMultiLvlLbl val="0"/>
      </c:catAx>
      <c:valAx>
        <c:axId val="2252359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712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FDF-4AF7-B665-075D7A40FFC0}"/>
            </c:ext>
          </c:extLst>
        </c:ser>
        <c:dLbls>
          <c:showLegendKey val="0"/>
          <c:showVal val="0"/>
          <c:showCatName val="0"/>
          <c:showSerName val="0"/>
          <c:showPercent val="0"/>
          <c:showBubbleSize val="0"/>
        </c:dLbls>
        <c:gapWidth val="50"/>
        <c:overlap val="100"/>
        <c:axId val="225236344"/>
        <c:axId val="225233600"/>
      </c:barChart>
      <c:catAx>
        <c:axId val="225236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600"/>
        <c:crosses val="autoZero"/>
        <c:auto val="0"/>
        <c:lblAlgn val="ctr"/>
        <c:lblOffset val="100"/>
        <c:tickLblSkip val="2"/>
        <c:tickMarkSkip val="1"/>
        <c:noMultiLvlLbl val="0"/>
      </c:catAx>
      <c:valAx>
        <c:axId val="2252336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23634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A634-4BAE-AF21-6B86431D4E46}"/>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A634-4BAE-AF21-6B86431D4E46}"/>
            </c:ext>
          </c:extLst>
        </c:ser>
        <c:dLbls>
          <c:showLegendKey val="0"/>
          <c:showVal val="0"/>
          <c:showCatName val="0"/>
          <c:showSerName val="0"/>
          <c:showPercent val="0"/>
          <c:showBubbleSize val="0"/>
        </c:dLbls>
        <c:gapWidth val="50"/>
        <c:overlap val="100"/>
        <c:axId val="225233992"/>
        <c:axId val="2252343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A634-4BAE-AF21-6B86431D4E46}"/>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A634-4BAE-AF21-6B86431D4E46}"/>
            </c:ext>
          </c:extLst>
        </c:ser>
        <c:dLbls>
          <c:showLegendKey val="0"/>
          <c:showVal val="0"/>
          <c:showCatName val="0"/>
          <c:showSerName val="0"/>
          <c:showPercent val="0"/>
          <c:showBubbleSize val="0"/>
        </c:dLbls>
        <c:marker val="1"/>
        <c:smooth val="0"/>
        <c:axId val="225231640"/>
        <c:axId val="225232424"/>
      </c:lineChart>
      <c:catAx>
        <c:axId val="2252339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4384"/>
        <c:crosses val="autoZero"/>
        <c:auto val="0"/>
        <c:lblAlgn val="ctr"/>
        <c:lblOffset val="100"/>
        <c:tickLblSkip val="4"/>
        <c:tickMarkSkip val="1"/>
        <c:noMultiLvlLbl val="0"/>
      </c:catAx>
      <c:valAx>
        <c:axId val="22523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233992"/>
        <c:crosses val="autoZero"/>
        <c:crossBetween val="between"/>
      </c:valAx>
      <c:catAx>
        <c:axId val="225231640"/>
        <c:scaling>
          <c:orientation val="minMax"/>
        </c:scaling>
        <c:delete val="1"/>
        <c:axPos val="b"/>
        <c:majorTickMark val="out"/>
        <c:minorTickMark val="none"/>
        <c:tickLblPos val="nextTo"/>
        <c:crossAx val="225232424"/>
        <c:crosses val="autoZero"/>
        <c:auto val="0"/>
        <c:lblAlgn val="ctr"/>
        <c:lblOffset val="100"/>
        <c:noMultiLvlLbl val="0"/>
      </c:catAx>
      <c:valAx>
        <c:axId val="225232424"/>
        <c:scaling>
          <c:orientation val="minMax"/>
        </c:scaling>
        <c:delete val="1"/>
        <c:axPos val="l"/>
        <c:numFmt formatCode="General" sourceLinked="1"/>
        <c:majorTickMark val="out"/>
        <c:minorTickMark val="none"/>
        <c:tickLblPos val="nextTo"/>
        <c:crossAx val="2252316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B7FA-4B81-AECE-4096B91C1932}"/>
            </c:ext>
          </c:extLst>
        </c:ser>
        <c:dLbls>
          <c:showLegendKey val="0"/>
          <c:showVal val="0"/>
          <c:showCatName val="0"/>
          <c:showSerName val="0"/>
          <c:showPercent val="0"/>
          <c:showBubbleSize val="0"/>
        </c:dLbls>
        <c:gapWidth val="50"/>
        <c:overlap val="100"/>
        <c:axId val="225642728"/>
        <c:axId val="225639984"/>
      </c:barChart>
      <c:catAx>
        <c:axId val="225642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639984"/>
        <c:crosses val="autoZero"/>
        <c:auto val="0"/>
        <c:lblAlgn val="ctr"/>
        <c:lblOffset val="100"/>
        <c:tickLblSkip val="9"/>
        <c:tickMarkSkip val="1"/>
        <c:noMultiLvlLbl val="0"/>
      </c:catAx>
      <c:valAx>
        <c:axId val="2256399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4272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3CC7-43D7-BE64-033EC22FA9FA}"/>
            </c:ext>
          </c:extLst>
        </c:ser>
        <c:dLbls>
          <c:showLegendKey val="0"/>
          <c:showVal val="0"/>
          <c:showCatName val="0"/>
          <c:showSerName val="0"/>
          <c:showPercent val="0"/>
          <c:showBubbleSize val="0"/>
        </c:dLbls>
        <c:gapWidth val="50"/>
        <c:overlap val="100"/>
        <c:axId val="223955384"/>
        <c:axId val="223960480"/>
      </c:barChart>
      <c:catAx>
        <c:axId val="223955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60480"/>
        <c:crosses val="autoZero"/>
        <c:auto val="0"/>
        <c:lblAlgn val="ctr"/>
        <c:lblOffset val="100"/>
        <c:tickLblSkip val="1"/>
        <c:tickMarkSkip val="1"/>
        <c:noMultiLvlLbl val="0"/>
      </c:catAx>
      <c:valAx>
        <c:axId val="22396048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53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D96-470A-A137-6C8FB34CC4C7}"/>
            </c:ext>
          </c:extLst>
        </c:ser>
        <c:dLbls>
          <c:showLegendKey val="0"/>
          <c:showVal val="0"/>
          <c:showCatName val="0"/>
          <c:showSerName val="0"/>
          <c:showPercent val="0"/>
          <c:showBubbleSize val="0"/>
        </c:dLbls>
        <c:gapWidth val="50"/>
        <c:overlap val="100"/>
        <c:axId val="225640376"/>
        <c:axId val="225641552"/>
      </c:barChart>
      <c:catAx>
        <c:axId val="2256403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1552"/>
        <c:crosses val="autoZero"/>
        <c:auto val="0"/>
        <c:lblAlgn val="ctr"/>
        <c:lblOffset val="100"/>
        <c:tickLblSkip val="2"/>
        <c:tickMarkSkip val="1"/>
        <c:noMultiLvlLbl val="0"/>
      </c:catAx>
      <c:valAx>
        <c:axId val="22564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4037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6B22-4E1B-91A9-B05700431079}"/>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6B22-4E1B-91A9-B05700431079}"/>
            </c:ext>
          </c:extLst>
        </c:ser>
        <c:dLbls>
          <c:showLegendKey val="0"/>
          <c:showVal val="0"/>
          <c:showCatName val="0"/>
          <c:showSerName val="0"/>
          <c:showPercent val="0"/>
          <c:showBubbleSize val="0"/>
        </c:dLbls>
        <c:gapWidth val="50"/>
        <c:overlap val="100"/>
        <c:axId val="225638024"/>
        <c:axId val="22564351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6B22-4E1B-91A9-B05700431079}"/>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6B22-4E1B-91A9-B05700431079}"/>
            </c:ext>
          </c:extLst>
        </c:ser>
        <c:dLbls>
          <c:showLegendKey val="0"/>
          <c:showVal val="0"/>
          <c:showCatName val="0"/>
          <c:showSerName val="0"/>
          <c:showPercent val="0"/>
          <c:showBubbleSize val="0"/>
        </c:dLbls>
        <c:marker val="1"/>
        <c:smooth val="0"/>
        <c:axId val="225636848"/>
        <c:axId val="225641160"/>
      </c:lineChart>
      <c:catAx>
        <c:axId val="225638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3512"/>
        <c:crosses val="autoZero"/>
        <c:auto val="0"/>
        <c:lblAlgn val="ctr"/>
        <c:lblOffset val="100"/>
        <c:tickLblSkip val="2"/>
        <c:tickMarkSkip val="1"/>
        <c:noMultiLvlLbl val="0"/>
      </c:catAx>
      <c:valAx>
        <c:axId val="225643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8024"/>
        <c:crosses val="autoZero"/>
        <c:crossBetween val="between"/>
      </c:valAx>
      <c:catAx>
        <c:axId val="225636848"/>
        <c:scaling>
          <c:orientation val="minMax"/>
        </c:scaling>
        <c:delete val="1"/>
        <c:axPos val="b"/>
        <c:majorTickMark val="out"/>
        <c:minorTickMark val="none"/>
        <c:tickLblPos val="nextTo"/>
        <c:crossAx val="225641160"/>
        <c:crosses val="autoZero"/>
        <c:auto val="0"/>
        <c:lblAlgn val="ctr"/>
        <c:lblOffset val="100"/>
        <c:noMultiLvlLbl val="0"/>
      </c:catAx>
      <c:valAx>
        <c:axId val="225641160"/>
        <c:scaling>
          <c:orientation val="minMax"/>
        </c:scaling>
        <c:delete val="1"/>
        <c:axPos val="l"/>
        <c:numFmt formatCode="General" sourceLinked="1"/>
        <c:majorTickMark val="out"/>
        <c:minorTickMark val="none"/>
        <c:tickLblPos val="nextTo"/>
        <c:crossAx val="2256368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70B-4FF2-9BF0-C4AEDD60F751}"/>
            </c:ext>
          </c:extLst>
        </c:ser>
        <c:dLbls>
          <c:showLegendKey val="0"/>
          <c:showVal val="0"/>
          <c:showCatName val="0"/>
          <c:showSerName val="0"/>
          <c:showPercent val="0"/>
          <c:showBubbleSize val="0"/>
        </c:dLbls>
        <c:gapWidth val="50"/>
        <c:overlap val="100"/>
        <c:axId val="225639592"/>
        <c:axId val="225641944"/>
      </c:barChart>
      <c:catAx>
        <c:axId val="225639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641944"/>
        <c:crosses val="autoZero"/>
        <c:auto val="0"/>
        <c:lblAlgn val="ctr"/>
        <c:lblOffset val="100"/>
        <c:tickLblSkip val="2"/>
        <c:tickMarkSkip val="1"/>
        <c:noMultiLvlLbl val="0"/>
      </c:catAx>
      <c:valAx>
        <c:axId val="225641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3959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590D-45F1-8361-C8BFF44DB5E0}"/>
            </c:ext>
          </c:extLst>
        </c:ser>
        <c:dLbls>
          <c:showLegendKey val="0"/>
          <c:showVal val="0"/>
          <c:showCatName val="0"/>
          <c:showSerName val="0"/>
          <c:showPercent val="0"/>
          <c:showBubbleSize val="0"/>
        </c:dLbls>
        <c:gapWidth val="50"/>
        <c:overlap val="100"/>
        <c:axId val="225638808"/>
        <c:axId val="225642336"/>
      </c:barChart>
      <c:catAx>
        <c:axId val="225638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42336"/>
        <c:crosses val="autoZero"/>
        <c:auto val="0"/>
        <c:lblAlgn val="ctr"/>
        <c:lblOffset val="100"/>
        <c:tickLblSkip val="1"/>
        <c:tickMarkSkip val="1"/>
        <c:noMultiLvlLbl val="0"/>
      </c:catAx>
      <c:valAx>
        <c:axId val="2256423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63880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F056-4650-8200-E52C6F7308B1}"/>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F056-4650-8200-E52C6F7308B1}"/>
            </c:ext>
          </c:extLst>
        </c:ser>
        <c:dLbls>
          <c:showLegendKey val="0"/>
          <c:showVal val="0"/>
          <c:showCatName val="0"/>
          <c:showSerName val="0"/>
          <c:showPercent val="0"/>
          <c:showBubbleSize val="0"/>
        </c:dLbls>
        <c:gapWidth val="50"/>
        <c:overlap val="100"/>
        <c:axId val="225637632"/>
        <c:axId val="225639200"/>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F056-4650-8200-E52C6F7308B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F056-4650-8200-E52C6F7308B1}"/>
            </c:ext>
          </c:extLst>
        </c:ser>
        <c:dLbls>
          <c:showLegendKey val="0"/>
          <c:showVal val="0"/>
          <c:showCatName val="0"/>
          <c:showSerName val="0"/>
          <c:showPercent val="0"/>
          <c:showBubbleSize val="0"/>
        </c:dLbls>
        <c:marker val="1"/>
        <c:smooth val="0"/>
        <c:axId val="225953608"/>
        <c:axId val="225947728"/>
      </c:lineChart>
      <c:catAx>
        <c:axId val="225637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9200"/>
        <c:crosses val="autoZero"/>
        <c:auto val="0"/>
        <c:lblAlgn val="ctr"/>
        <c:lblOffset val="100"/>
        <c:tickLblSkip val="4"/>
        <c:tickMarkSkip val="1"/>
        <c:noMultiLvlLbl val="0"/>
      </c:catAx>
      <c:valAx>
        <c:axId val="2256392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637632"/>
        <c:crosses val="autoZero"/>
        <c:crossBetween val="between"/>
      </c:valAx>
      <c:catAx>
        <c:axId val="225953608"/>
        <c:scaling>
          <c:orientation val="minMax"/>
        </c:scaling>
        <c:delete val="1"/>
        <c:axPos val="b"/>
        <c:majorTickMark val="out"/>
        <c:minorTickMark val="none"/>
        <c:tickLblPos val="nextTo"/>
        <c:crossAx val="225947728"/>
        <c:crosses val="autoZero"/>
        <c:auto val="0"/>
        <c:lblAlgn val="ctr"/>
        <c:lblOffset val="100"/>
        <c:noMultiLvlLbl val="0"/>
      </c:catAx>
      <c:valAx>
        <c:axId val="225947728"/>
        <c:scaling>
          <c:orientation val="minMax"/>
        </c:scaling>
        <c:delete val="1"/>
        <c:axPos val="l"/>
        <c:numFmt formatCode="General" sourceLinked="1"/>
        <c:majorTickMark val="out"/>
        <c:minorTickMark val="none"/>
        <c:tickLblPos val="nextTo"/>
        <c:crossAx val="22595360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8E8-4EDF-8E7E-EE44339CBCAB}"/>
            </c:ext>
          </c:extLst>
        </c:ser>
        <c:dLbls>
          <c:showLegendKey val="0"/>
          <c:showVal val="0"/>
          <c:showCatName val="0"/>
          <c:showSerName val="0"/>
          <c:showPercent val="0"/>
          <c:showBubbleSize val="0"/>
        </c:dLbls>
        <c:gapWidth val="50"/>
        <c:overlap val="100"/>
        <c:axId val="225948904"/>
        <c:axId val="225954784"/>
      </c:barChart>
      <c:catAx>
        <c:axId val="225948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5954784"/>
        <c:crosses val="autoZero"/>
        <c:auto val="0"/>
        <c:lblAlgn val="ctr"/>
        <c:lblOffset val="100"/>
        <c:tickLblSkip val="9"/>
        <c:tickMarkSkip val="1"/>
        <c:noMultiLvlLbl val="0"/>
      </c:catAx>
      <c:valAx>
        <c:axId val="225954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48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003-4BD3-B6F1-7CEADC7001DB}"/>
            </c:ext>
          </c:extLst>
        </c:ser>
        <c:dLbls>
          <c:showLegendKey val="0"/>
          <c:showVal val="0"/>
          <c:showCatName val="0"/>
          <c:showSerName val="0"/>
          <c:showPercent val="0"/>
          <c:showBubbleSize val="0"/>
        </c:dLbls>
        <c:gapWidth val="50"/>
        <c:overlap val="100"/>
        <c:axId val="225948120"/>
        <c:axId val="225954000"/>
      </c:barChart>
      <c:catAx>
        <c:axId val="225948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4000"/>
        <c:crosses val="autoZero"/>
        <c:auto val="0"/>
        <c:lblAlgn val="ctr"/>
        <c:lblOffset val="100"/>
        <c:tickLblSkip val="2"/>
        <c:tickMarkSkip val="1"/>
        <c:noMultiLvlLbl val="0"/>
      </c:catAx>
      <c:valAx>
        <c:axId val="225954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481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0-80F6-4D98-AC1D-387DD4D66121}"/>
            </c:ext>
          </c:extLst>
        </c:ser>
        <c:ser>
          <c:idx val="3"/>
          <c:order val="1"/>
          <c:tx>
            <c:v>'[1]2000DOCH.UW.'!#REF!</c:v>
          </c:tx>
          <c:spPr>
            <a:solidFill>
              <a:srgbClr val="FFFF00"/>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1-80F6-4D98-AC1D-387DD4D66121}"/>
            </c:ext>
          </c:extLst>
        </c:ser>
        <c:dLbls>
          <c:showLegendKey val="0"/>
          <c:showVal val="0"/>
          <c:showCatName val="0"/>
          <c:showSerName val="0"/>
          <c:showPercent val="0"/>
          <c:showBubbleSize val="0"/>
        </c:dLbls>
        <c:gapWidth val="50"/>
        <c:overlap val="100"/>
        <c:axId val="225950080"/>
        <c:axId val="22595439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'[1]2000DOCH.UW.'!#REF!</c:f>
              <c:numCache>
                <c:formatCode>General</c:formatCode>
                <c:ptCount val="1"/>
                <c:pt idx="0">
                  <c:v>0</c:v>
                </c:pt>
              </c:numCache>
            </c:numRef>
          </c:val>
          <c:smooth val="0"/>
          <c:extLst>
            <c:ext xmlns:c16="http://schemas.microsoft.com/office/drawing/2014/chart" uri="{C3380CC4-5D6E-409C-BE32-E72D297353CC}">
              <c16:uniqueId val="{00000002-80F6-4D98-AC1D-387DD4D66121}"/>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80F6-4D98-AC1D-387DD4D66121}"/>
            </c:ext>
          </c:extLst>
        </c:ser>
        <c:dLbls>
          <c:showLegendKey val="0"/>
          <c:showVal val="0"/>
          <c:showCatName val="0"/>
          <c:showSerName val="0"/>
          <c:showPercent val="0"/>
          <c:showBubbleSize val="0"/>
        </c:dLbls>
        <c:marker val="1"/>
        <c:smooth val="0"/>
        <c:axId val="225951256"/>
        <c:axId val="225951648"/>
      </c:lineChart>
      <c:catAx>
        <c:axId val="225950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4392"/>
        <c:crosses val="autoZero"/>
        <c:auto val="0"/>
        <c:lblAlgn val="ctr"/>
        <c:lblOffset val="100"/>
        <c:tickLblSkip val="2"/>
        <c:tickMarkSkip val="1"/>
        <c:noMultiLvlLbl val="0"/>
      </c:catAx>
      <c:valAx>
        <c:axId val="2259543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0080"/>
        <c:crosses val="autoZero"/>
        <c:crossBetween val="between"/>
      </c:valAx>
      <c:catAx>
        <c:axId val="225951256"/>
        <c:scaling>
          <c:orientation val="minMax"/>
        </c:scaling>
        <c:delete val="1"/>
        <c:axPos val="b"/>
        <c:majorTickMark val="out"/>
        <c:minorTickMark val="none"/>
        <c:tickLblPos val="nextTo"/>
        <c:crossAx val="225951648"/>
        <c:crosses val="autoZero"/>
        <c:auto val="0"/>
        <c:lblAlgn val="ctr"/>
        <c:lblOffset val="100"/>
        <c:noMultiLvlLbl val="0"/>
      </c:catAx>
      <c:valAx>
        <c:axId val="225951648"/>
        <c:scaling>
          <c:orientation val="minMax"/>
        </c:scaling>
        <c:delete val="1"/>
        <c:axPos val="l"/>
        <c:numFmt formatCode="General" sourceLinked="1"/>
        <c:majorTickMark val="out"/>
        <c:minorTickMark val="none"/>
        <c:tickLblPos val="nextTo"/>
        <c:crossAx val="2259512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6D45-4CB4-A18E-04300D264D5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6D45-4CB4-A18E-04300D264D5B}"/>
            </c:ext>
          </c:extLst>
        </c:ser>
        <c:dLbls>
          <c:showLegendKey val="0"/>
          <c:showVal val="0"/>
          <c:showCatName val="0"/>
          <c:showSerName val="0"/>
          <c:showPercent val="0"/>
          <c:showBubbleSize val="0"/>
        </c:dLbls>
        <c:gapWidth val="50"/>
        <c:overlap val="100"/>
        <c:axId val="225949296"/>
        <c:axId val="22595517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6D45-4CB4-A18E-04300D264D5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6D45-4CB4-A18E-04300D264D5B}"/>
            </c:ext>
          </c:extLst>
        </c:ser>
        <c:dLbls>
          <c:showLegendKey val="0"/>
          <c:showVal val="0"/>
          <c:showCatName val="0"/>
          <c:showSerName val="0"/>
          <c:showPercent val="0"/>
          <c:showBubbleSize val="0"/>
        </c:dLbls>
        <c:marker val="1"/>
        <c:smooth val="0"/>
        <c:axId val="225949688"/>
        <c:axId val="225948512"/>
      </c:lineChart>
      <c:catAx>
        <c:axId val="2259492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55176"/>
        <c:crosses val="autoZero"/>
        <c:auto val="0"/>
        <c:lblAlgn val="ctr"/>
        <c:lblOffset val="100"/>
        <c:tickLblSkip val="2"/>
        <c:tickMarkSkip val="1"/>
        <c:noMultiLvlLbl val="0"/>
      </c:catAx>
      <c:valAx>
        <c:axId val="2259551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5949296"/>
        <c:crosses val="autoZero"/>
        <c:crossBetween val="between"/>
      </c:valAx>
      <c:catAx>
        <c:axId val="225949688"/>
        <c:scaling>
          <c:orientation val="minMax"/>
        </c:scaling>
        <c:delete val="1"/>
        <c:axPos val="b"/>
        <c:majorTickMark val="out"/>
        <c:minorTickMark val="none"/>
        <c:tickLblPos val="nextTo"/>
        <c:crossAx val="225948512"/>
        <c:crosses val="autoZero"/>
        <c:auto val="0"/>
        <c:lblAlgn val="ctr"/>
        <c:lblOffset val="100"/>
        <c:noMultiLvlLbl val="0"/>
      </c:catAx>
      <c:valAx>
        <c:axId val="225948512"/>
        <c:scaling>
          <c:orientation val="minMax"/>
        </c:scaling>
        <c:delete val="1"/>
        <c:axPos val="l"/>
        <c:numFmt formatCode="General" sourceLinked="1"/>
        <c:majorTickMark val="out"/>
        <c:minorTickMark val="none"/>
        <c:tickLblPos val="nextTo"/>
        <c:crossAx val="225949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DBD5-49DF-ABC6-F24A37557C73}"/>
            </c:ext>
          </c:extLst>
        </c:ser>
        <c:dLbls>
          <c:showLegendKey val="0"/>
          <c:showVal val="0"/>
          <c:showCatName val="0"/>
          <c:showSerName val="0"/>
          <c:showPercent val="0"/>
          <c:showBubbleSize val="0"/>
        </c:dLbls>
        <c:gapWidth val="50"/>
        <c:overlap val="100"/>
        <c:axId val="225952432"/>
        <c:axId val="226232592"/>
      </c:barChart>
      <c:catAx>
        <c:axId val="225952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2592"/>
        <c:crosses val="autoZero"/>
        <c:auto val="0"/>
        <c:lblAlgn val="ctr"/>
        <c:lblOffset val="100"/>
        <c:tickLblSkip val="2"/>
        <c:tickMarkSkip val="1"/>
        <c:noMultiLvlLbl val="0"/>
      </c:catAx>
      <c:valAx>
        <c:axId val="2262325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5952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0-C8EE-4BB9-8C94-A4D0D92D1D5E}"/>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1</c:v>
                </c:pt>
              </c:numCache>
            </c:numRef>
          </c:val>
          <c:extLst>
            <c:ext xmlns:c16="http://schemas.microsoft.com/office/drawing/2014/chart" uri="{C3380CC4-5D6E-409C-BE32-E72D297353CC}">
              <c16:uniqueId val="{00000001-C8EE-4BB9-8C94-A4D0D92D1D5E}"/>
            </c:ext>
          </c:extLst>
        </c:ser>
        <c:dLbls>
          <c:showLegendKey val="0"/>
          <c:showVal val="0"/>
          <c:showCatName val="0"/>
          <c:showSerName val="0"/>
          <c:showPercent val="0"/>
          <c:showBubbleSize val="0"/>
        </c:dLbls>
        <c:gapWidth val="50"/>
        <c:overlap val="100"/>
        <c:axId val="223956168"/>
        <c:axId val="2239573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1</c:v>
                </c:pt>
              </c:numCache>
            </c:numRef>
          </c:val>
          <c:smooth val="0"/>
          <c:extLst>
            <c:ext xmlns:c16="http://schemas.microsoft.com/office/drawing/2014/chart" uri="{C3380CC4-5D6E-409C-BE32-E72D297353CC}">
              <c16:uniqueId val="{00000002-C8EE-4BB9-8C94-A4D0D92D1D5E}"/>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C8EE-4BB9-8C94-A4D0D92D1D5E}"/>
            </c:ext>
          </c:extLst>
        </c:ser>
        <c:dLbls>
          <c:showLegendKey val="0"/>
          <c:showVal val="0"/>
          <c:showCatName val="0"/>
          <c:showSerName val="0"/>
          <c:showPercent val="0"/>
          <c:showBubbleSize val="0"/>
        </c:dLbls>
        <c:marker val="1"/>
        <c:smooth val="0"/>
        <c:axId val="223959696"/>
        <c:axId val="223961264"/>
      </c:lineChart>
      <c:catAx>
        <c:axId val="223956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7344"/>
        <c:crosses val="autoZero"/>
        <c:auto val="0"/>
        <c:lblAlgn val="ctr"/>
        <c:lblOffset val="100"/>
        <c:tickLblSkip val="4"/>
        <c:tickMarkSkip val="1"/>
        <c:noMultiLvlLbl val="0"/>
      </c:catAx>
      <c:valAx>
        <c:axId val="2239573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6168"/>
        <c:crosses val="autoZero"/>
        <c:crossBetween val="between"/>
      </c:valAx>
      <c:catAx>
        <c:axId val="223959696"/>
        <c:scaling>
          <c:orientation val="minMax"/>
        </c:scaling>
        <c:delete val="1"/>
        <c:axPos val="b"/>
        <c:majorTickMark val="out"/>
        <c:minorTickMark val="none"/>
        <c:tickLblPos val="nextTo"/>
        <c:crossAx val="223961264"/>
        <c:crosses val="autoZero"/>
        <c:auto val="0"/>
        <c:lblAlgn val="ctr"/>
        <c:lblOffset val="100"/>
        <c:noMultiLvlLbl val="0"/>
      </c:catAx>
      <c:valAx>
        <c:axId val="223961264"/>
        <c:scaling>
          <c:orientation val="minMax"/>
        </c:scaling>
        <c:delete val="1"/>
        <c:axPos val="l"/>
        <c:numFmt formatCode="General" sourceLinked="1"/>
        <c:majorTickMark val="out"/>
        <c:minorTickMark val="none"/>
        <c:tickLblPos val="nextTo"/>
        <c:crossAx val="22395969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9FF-4E27-9036-5806E164D223}"/>
            </c:ext>
          </c:extLst>
        </c:ser>
        <c:dLbls>
          <c:showLegendKey val="0"/>
          <c:showVal val="0"/>
          <c:showCatName val="0"/>
          <c:showSerName val="0"/>
          <c:showPercent val="0"/>
          <c:showBubbleSize val="0"/>
        </c:dLbls>
        <c:gapWidth val="50"/>
        <c:overlap val="100"/>
        <c:axId val="226232984"/>
        <c:axId val="226229456"/>
      </c:barChart>
      <c:catAx>
        <c:axId val="226232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9456"/>
        <c:crosses val="autoZero"/>
        <c:auto val="0"/>
        <c:lblAlgn val="ctr"/>
        <c:lblOffset val="100"/>
        <c:tickLblSkip val="1"/>
        <c:tickMarkSkip val="1"/>
        <c:noMultiLvlLbl val="0"/>
      </c:catAx>
      <c:valAx>
        <c:axId val="22622945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29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ADA1-4B70-A0A2-EEDEDE4BD3F5}"/>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ADA1-4B70-A0A2-EEDEDE4BD3F5}"/>
            </c:ext>
          </c:extLst>
        </c:ser>
        <c:dLbls>
          <c:showLegendKey val="0"/>
          <c:showVal val="0"/>
          <c:showCatName val="0"/>
          <c:showSerName val="0"/>
          <c:showPercent val="0"/>
          <c:showBubbleSize val="0"/>
        </c:dLbls>
        <c:gapWidth val="50"/>
        <c:overlap val="100"/>
        <c:axId val="226232200"/>
        <c:axId val="2262290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ADA1-4B70-A0A2-EEDEDE4BD3F5}"/>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ADA1-4B70-A0A2-EEDEDE4BD3F5}"/>
            </c:ext>
          </c:extLst>
        </c:ser>
        <c:dLbls>
          <c:showLegendKey val="0"/>
          <c:showVal val="0"/>
          <c:showCatName val="0"/>
          <c:showSerName val="0"/>
          <c:showPercent val="0"/>
          <c:showBubbleSize val="0"/>
        </c:dLbls>
        <c:marker val="1"/>
        <c:smooth val="0"/>
        <c:axId val="226229848"/>
        <c:axId val="226230240"/>
      </c:lineChart>
      <c:catAx>
        <c:axId val="2262322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9064"/>
        <c:crosses val="autoZero"/>
        <c:auto val="0"/>
        <c:lblAlgn val="ctr"/>
        <c:lblOffset val="100"/>
        <c:tickLblSkip val="4"/>
        <c:tickMarkSkip val="1"/>
        <c:noMultiLvlLbl val="0"/>
      </c:catAx>
      <c:valAx>
        <c:axId val="2262290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2200"/>
        <c:crosses val="autoZero"/>
        <c:crossBetween val="between"/>
      </c:valAx>
      <c:catAx>
        <c:axId val="226229848"/>
        <c:scaling>
          <c:orientation val="minMax"/>
        </c:scaling>
        <c:delete val="1"/>
        <c:axPos val="b"/>
        <c:majorTickMark val="out"/>
        <c:minorTickMark val="none"/>
        <c:tickLblPos val="nextTo"/>
        <c:crossAx val="226230240"/>
        <c:crosses val="autoZero"/>
        <c:auto val="0"/>
        <c:lblAlgn val="ctr"/>
        <c:lblOffset val="100"/>
        <c:noMultiLvlLbl val="0"/>
      </c:catAx>
      <c:valAx>
        <c:axId val="226230240"/>
        <c:scaling>
          <c:orientation val="minMax"/>
        </c:scaling>
        <c:delete val="1"/>
        <c:axPos val="l"/>
        <c:numFmt formatCode="General" sourceLinked="1"/>
        <c:majorTickMark val="out"/>
        <c:minorTickMark val="none"/>
        <c:tickLblPos val="nextTo"/>
        <c:crossAx val="2262298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B774-426D-9586-D0C91342D6C3}"/>
            </c:ext>
          </c:extLst>
        </c:ser>
        <c:dLbls>
          <c:showLegendKey val="0"/>
          <c:showVal val="0"/>
          <c:showCatName val="0"/>
          <c:showSerName val="0"/>
          <c:showPercent val="0"/>
          <c:showBubbleSize val="0"/>
        </c:dLbls>
        <c:gapWidth val="50"/>
        <c:overlap val="100"/>
        <c:axId val="226237688"/>
        <c:axId val="226231416"/>
      </c:barChart>
      <c:catAx>
        <c:axId val="2262376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1416"/>
        <c:crosses val="autoZero"/>
        <c:auto val="0"/>
        <c:lblAlgn val="ctr"/>
        <c:lblOffset val="100"/>
        <c:tickLblSkip val="9"/>
        <c:tickMarkSkip val="1"/>
        <c:noMultiLvlLbl val="0"/>
      </c:catAx>
      <c:valAx>
        <c:axId val="2262314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7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DCC-40AE-BA7E-13977E648D19}"/>
            </c:ext>
          </c:extLst>
        </c:ser>
        <c:dLbls>
          <c:showLegendKey val="0"/>
          <c:showVal val="0"/>
          <c:showCatName val="0"/>
          <c:showSerName val="0"/>
          <c:showPercent val="0"/>
          <c:showBubbleSize val="0"/>
        </c:dLbls>
        <c:gapWidth val="50"/>
        <c:overlap val="100"/>
        <c:axId val="226238080"/>
        <c:axId val="226227496"/>
      </c:barChart>
      <c:catAx>
        <c:axId val="226238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496"/>
        <c:crosses val="autoZero"/>
        <c:auto val="0"/>
        <c:lblAlgn val="ctr"/>
        <c:lblOffset val="100"/>
        <c:tickLblSkip val="2"/>
        <c:tickMarkSkip val="1"/>
        <c:noMultiLvlLbl val="0"/>
      </c:catAx>
      <c:valAx>
        <c:axId val="2262274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8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4A6E-4744-A6F6-2154944BA293}"/>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4A6E-4744-A6F6-2154944BA293}"/>
            </c:ext>
          </c:extLst>
        </c:ser>
        <c:dLbls>
          <c:showLegendKey val="0"/>
          <c:showVal val="0"/>
          <c:showCatName val="0"/>
          <c:showSerName val="0"/>
          <c:showPercent val="0"/>
          <c:showBubbleSize val="0"/>
        </c:dLbls>
        <c:gapWidth val="50"/>
        <c:overlap val="100"/>
        <c:axId val="226227104"/>
        <c:axId val="22622788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4A6E-4744-A6F6-2154944BA293}"/>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4A6E-4744-A6F6-2154944BA293}"/>
            </c:ext>
          </c:extLst>
        </c:ser>
        <c:dLbls>
          <c:showLegendKey val="0"/>
          <c:showVal val="0"/>
          <c:showCatName val="0"/>
          <c:showSerName val="0"/>
          <c:showPercent val="0"/>
          <c:showBubbleSize val="0"/>
        </c:dLbls>
        <c:marker val="1"/>
        <c:smooth val="0"/>
        <c:axId val="226234552"/>
        <c:axId val="226231024"/>
      </c:lineChart>
      <c:catAx>
        <c:axId val="226227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888"/>
        <c:crosses val="autoZero"/>
        <c:auto val="0"/>
        <c:lblAlgn val="ctr"/>
        <c:lblOffset val="100"/>
        <c:tickLblSkip val="2"/>
        <c:tickMarkSkip val="1"/>
        <c:noMultiLvlLbl val="0"/>
      </c:catAx>
      <c:valAx>
        <c:axId val="2262278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27104"/>
        <c:crosses val="autoZero"/>
        <c:crossBetween val="between"/>
      </c:valAx>
      <c:catAx>
        <c:axId val="226234552"/>
        <c:scaling>
          <c:orientation val="minMax"/>
        </c:scaling>
        <c:delete val="1"/>
        <c:axPos val="b"/>
        <c:majorTickMark val="out"/>
        <c:minorTickMark val="none"/>
        <c:tickLblPos val="nextTo"/>
        <c:crossAx val="226231024"/>
        <c:crosses val="autoZero"/>
        <c:auto val="0"/>
        <c:lblAlgn val="ctr"/>
        <c:lblOffset val="100"/>
        <c:noMultiLvlLbl val="0"/>
      </c:catAx>
      <c:valAx>
        <c:axId val="226231024"/>
        <c:scaling>
          <c:orientation val="minMax"/>
        </c:scaling>
        <c:delete val="1"/>
        <c:axPos val="l"/>
        <c:numFmt formatCode="General" sourceLinked="1"/>
        <c:majorTickMark val="out"/>
        <c:minorTickMark val="none"/>
        <c:tickLblPos val="nextTo"/>
        <c:crossAx val="2262345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E60-4DB3-97F1-E06B58D2FDBB}"/>
            </c:ext>
          </c:extLst>
        </c:ser>
        <c:dLbls>
          <c:showLegendKey val="0"/>
          <c:showVal val="0"/>
          <c:showCatName val="0"/>
          <c:showSerName val="0"/>
          <c:showPercent val="0"/>
          <c:showBubbleSize val="0"/>
        </c:dLbls>
        <c:gapWidth val="50"/>
        <c:overlap val="100"/>
        <c:axId val="226233768"/>
        <c:axId val="226231808"/>
      </c:barChart>
      <c:catAx>
        <c:axId val="226233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31808"/>
        <c:crosses val="autoZero"/>
        <c:auto val="0"/>
        <c:lblAlgn val="ctr"/>
        <c:lblOffset val="100"/>
        <c:tickLblSkip val="2"/>
        <c:tickMarkSkip val="1"/>
        <c:noMultiLvlLbl val="0"/>
      </c:catAx>
      <c:valAx>
        <c:axId val="22623180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37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FC13-4FD0-A5DC-6610D12E8E9A}"/>
            </c:ext>
          </c:extLst>
        </c:ser>
        <c:dLbls>
          <c:showLegendKey val="0"/>
          <c:showVal val="0"/>
          <c:showCatName val="0"/>
          <c:showSerName val="0"/>
          <c:showPercent val="0"/>
          <c:showBubbleSize val="0"/>
        </c:dLbls>
        <c:gapWidth val="50"/>
        <c:overlap val="100"/>
        <c:axId val="226234944"/>
        <c:axId val="226235336"/>
      </c:barChart>
      <c:catAx>
        <c:axId val="2262349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5336"/>
        <c:crosses val="autoZero"/>
        <c:auto val="0"/>
        <c:lblAlgn val="ctr"/>
        <c:lblOffset val="100"/>
        <c:tickLblSkip val="1"/>
        <c:tickMarkSkip val="1"/>
        <c:noMultiLvlLbl val="0"/>
      </c:catAx>
      <c:valAx>
        <c:axId val="2262353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494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98B8-4ACD-A70F-4A619BF1D394}"/>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98B8-4ACD-A70F-4A619BF1D394}"/>
            </c:ext>
          </c:extLst>
        </c:ser>
        <c:dLbls>
          <c:showLegendKey val="0"/>
          <c:showVal val="0"/>
          <c:showCatName val="0"/>
          <c:showSerName val="0"/>
          <c:showPercent val="0"/>
          <c:showBubbleSize val="0"/>
        </c:dLbls>
        <c:gapWidth val="50"/>
        <c:overlap val="100"/>
        <c:axId val="226236120"/>
        <c:axId val="22623847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98B8-4ACD-A70F-4A619BF1D394}"/>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98B8-4ACD-A70F-4A619BF1D394}"/>
            </c:ext>
          </c:extLst>
        </c:ser>
        <c:dLbls>
          <c:showLegendKey val="0"/>
          <c:showVal val="0"/>
          <c:showCatName val="0"/>
          <c:showSerName val="0"/>
          <c:showPercent val="0"/>
          <c:showBubbleSize val="0"/>
        </c:dLbls>
        <c:marker val="1"/>
        <c:smooth val="0"/>
        <c:axId val="226226320"/>
        <c:axId val="226236512"/>
      </c:lineChart>
      <c:catAx>
        <c:axId val="226236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8472"/>
        <c:crosses val="autoZero"/>
        <c:auto val="0"/>
        <c:lblAlgn val="ctr"/>
        <c:lblOffset val="100"/>
        <c:tickLblSkip val="4"/>
        <c:tickMarkSkip val="1"/>
        <c:noMultiLvlLbl val="0"/>
      </c:catAx>
      <c:valAx>
        <c:axId val="2262384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36120"/>
        <c:crosses val="autoZero"/>
        <c:crossBetween val="between"/>
      </c:valAx>
      <c:catAx>
        <c:axId val="226226320"/>
        <c:scaling>
          <c:orientation val="minMax"/>
        </c:scaling>
        <c:delete val="1"/>
        <c:axPos val="b"/>
        <c:majorTickMark val="out"/>
        <c:minorTickMark val="none"/>
        <c:tickLblPos val="nextTo"/>
        <c:crossAx val="226236512"/>
        <c:crosses val="autoZero"/>
        <c:auto val="0"/>
        <c:lblAlgn val="ctr"/>
        <c:lblOffset val="100"/>
        <c:noMultiLvlLbl val="0"/>
      </c:catAx>
      <c:valAx>
        <c:axId val="226236512"/>
        <c:scaling>
          <c:orientation val="minMax"/>
        </c:scaling>
        <c:delete val="1"/>
        <c:axPos val="l"/>
        <c:numFmt formatCode="General" sourceLinked="1"/>
        <c:majorTickMark val="out"/>
        <c:minorTickMark val="none"/>
        <c:tickLblPos val="nextTo"/>
        <c:crossAx val="2262263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0EFE-44C5-B64B-2D36CAB15A63}"/>
            </c:ext>
          </c:extLst>
        </c:ser>
        <c:dLbls>
          <c:showLegendKey val="0"/>
          <c:showVal val="0"/>
          <c:showCatName val="0"/>
          <c:showSerName val="0"/>
          <c:showPercent val="0"/>
          <c:showBubbleSize val="0"/>
        </c:dLbls>
        <c:gapWidth val="50"/>
        <c:overlap val="100"/>
        <c:axId val="226238864"/>
        <c:axId val="226242000"/>
      </c:barChart>
      <c:catAx>
        <c:axId val="2262388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6242000"/>
        <c:crosses val="autoZero"/>
        <c:auto val="0"/>
        <c:lblAlgn val="ctr"/>
        <c:lblOffset val="100"/>
        <c:tickLblSkip val="9"/>
        <c:tickMarkSkip val="1"/>
        <c:noMultiLvlLbl val="0"/>
      </c:catAx>
      <c:valAx>
        <c:axId val="226242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3886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27A-4006-B55C-FE9BF027C18C}"/>
            </c:ext>
          </c:extLst>
        </c:ser>
        <c:dLbls>
          <c:showLegendKey val="0"/>
          <c:showVal val="0"/>
          <c:showCatName val="0"/>
          <c:showSerName val="0"/>
          <c:showPercent val="0"/>
          <c:showBubbleSize val="0"/>
        </c:dLbls>
        <c:gapWidth val="50"/>
        <c:overlap val="100"/>
        <c:axId val="226240040"/>
        <c:axId val="226240432"/>
      </c:barChart>
      <c:catAx>
        <c:axId val="2262400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0432"/>
        <c:crosses val="autoZero"/>
        <c:auto val="0"/>
        <c:lblAlgn val="ctr"/>
        <c:lblOffset val="100"/>
        <c:tickLblSkip val="2"/>
        <c:tickMarkSkip val="1"/>
        <c:noMultiLvlLbl val="0"/>
      </c:catAx>
      <c:valAx>
        <c:axId val="22624043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624004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95A-4C46-9C0A-F61EDF48A483}"/>
            </c:ext>
          </c:extLst>
        </c:ser>
        <c:dLbls>
          <c:showLegendKey val="0"/>
          <c:showVal val="0"/>
          <c:showCatName val="0"/>
          <c:showSerName val="0"/>
          <c:showPercent val="0"/>
          <c:showBubbleSize val="0"/>
        </c:dLbls>
        <c:gapWidth val="50"/>
        <c:overlap val="100"/>
        <c:axId val="223956560"/>
        <c:axId val="223957736"/>
      </c:barChart>
      <c:catAx>
        <c:axId val="2239565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3957736"/>
        <c:crosses val="autoZero"/>
        <c:auto val="0"/>
        <c:lblAlgn val="ctr"/>
        <c:lblOffset val="100"/>
        <c:tickLblSkip val="9"/>
        <c:tickMarkSkip val="1"/>
        <c:noMultiLvlLbl val="0"/>
      </c:catAx>
      <c:valAx>
        <c:axId val="2239577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565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E31A-4EDF-AF8F-87143B70D912}"/>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E31A-4EDF-AF8F-87143B70D912}"/>
            </c:ext>
          </c:extLst>
        </c:ser>
        <c:dLbls>
          <c:showLegendKey val="0"/>
          <c:showVal val="0"/>
          <c:showCatName val="0"/>
          <c:showSerName val="0"/>
          <c:showPercent val="0"/>
          <c:showBubbleSize val="0"/>
        </c:dLbls>
        <c:gapWidth val="50"/>
        <c:overlap val="100"/>
        <c:axId val="226240824"/>
        <c:axId val="22624121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E31A-4EDF-AF8F-87143B70D912}"/>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E31A-4EDF-AF8F-87143B70D912}"/>
            </c:ext>
          </c:extLst>
        </c:ser>
        <c:dLbls>
          <c:showLegendKey val="0"/>
          <c:showVal val="0"/>
          <c:showCatName val="0"/>
          <c:showSerName val="0"/>
          <c:showPercent val="0"/>
          <c:showBubbleSize val="0"/>
        </c:dLbls>
        <c:marker val="1"/>
        <c:smooth val="0"/>
        <c:axId val="226239648"/>
        <c:axId val="227109096"/>
      </c:lineChart>
      <c:catAx>
        <c:axId val="2262408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1216"/>
        <c:crosses val="autoZero"/>
        <c:auto val="0"/>
        <c:lblAlgn val="ctr"/>
        <c:lblOffset val="100"/>
        <c:tickLblSkip val="4"/>
        <c:tickMarkSkip val="1"/>
        <c:noMultiLvlLbl val="0"/>
      </c:catAx>
      <c:valAx>
        <c:axId val="2262412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6240824"/>
        <c:crosses val="autoZero"/>
        <c:crossBetween val="between"/>
      </c:valAx>
      <c:catAx>
        <c:axId val="226239648"/>
        <c:scaling>
          <c:orientation val="minMax"/>
        </c:scaling>
        <c:delete val="1"/>
        <c:axPos val="b"/>
        <c:majorTickMark val="out"/>
        <c:minorTickMark val="none"/>
        <c:tickLblPos val="nextTo"/>
        <c:crossAx val="227109096"/>
        <c:crosses val="autoZero"/>
        <c:auto val="0"/>
        <c:lblAlgn val="ctr"/>
        <c:lblOffset val="100"/>
        <c:noMultiLvlLbl val="0"/>
      </c:catAx>
      <c:valAx>
        <c:axId val="227109096"/>
        <c:scaling>
          <c:orientation val="minMax"/>
        </c:scaling>
        <c:delete val="1"/>
        <c:axPos val="l"/>
        <c:numFmt formatCode="General" sourceLinked="1"/>
        <c:majorTickMark val="out"/>
        <c:minorTickMark val="none"/>
        <c:tickLblPos val="nextTo"/>
        <c:crossAx val="226239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6CE7-4CDB-A37C-3474A1B255DD}"/>
            </c:ext>
          </c:extLst>
        </c:ser>
        <c:dLbls>
          <c:showLegendKey val="0"/>
          <c:showVal val="0"/>
          <c:showCatName val="0"/>
          <c:showSerName val="0"/>
          <c:showPercent val="0"/>
          <c:showBubbleSize val="0"/>
        </c:dLbls>
        <c:gapWidth val="50"/>
        <c:overlap val="100"/>
        <c:axId val="227108312"/>
        <c:axId val="227107136"/>
      </c:barChart>
      <c:catAx>
        <c:axId val="2271083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7136"/>
        <c:crosses val="autoZero"/>
        <c:auto val="0"/>
        <c:lblAlgn val="ctr"/>
        <c:lblOffset val="100"/>
        <c:tickLblSkip val="9"/>
        <c:tickMarkSkip val="1"/>
        <c:noMultiLvlLbl val="0"/>
      </c:catAx>
      <c:valAx>
        <c:axId val="22710713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83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E29-42EF-94DD-DFECBE592F5C}"/>
            </c:ext>
          </c:extLst>
        </c:ser>
        <c:dLbls>
          <c:showLegendKey val="0"/>
          <c:showVal val="0"/>
          <c:showCatName val="0"/>
          <c:showSerName val="0"/>
          <c:showPercent val="0"/>
          <c:showBubbleSize val="0"/>
        </c:dLbls>
        <c:gapWidth val="50"/>
        <c:overlap val="100"/>
        <c:axId val="227108704"/>
        <c:axId val="227109880"/>
      </c:barChart>
      <c:catAx>
        <c:axId val="227108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9880"/>
        <c:crosses val="autoZero"/>
        <c:auto val="0"/>
        <c:lblAlgn val="ctr"/>
        <c:lblOffset val="100"/>
        <c:tickLblSkip val="2"/>
        <c:tickMarkSkip val="1"/>
        <c:noMultiLvlLbl val="0"/>
      </c:catAx>
      <c:valAx>
        <c:axId val="22710988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87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057-4576-BF48-F1AD313B4D8B}"/>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057-4576-BF48-F1AD313B4D8B}"/>
            </c:ext>
          </c:extLst>
        </c:ser>
        <c:dLbls>
          <c:showLegendKey val="0"/>
          <c:showVal val="0"/>
          <c:showCatName val="0"/>
          <c:showSerName val="0"/>
          <c:showPercent val="0"/>
          <c:showBubbleSize val="0"/>
        </c:dLbls>
        <c:gapWidth val="50"/>
        <c:overlap val="100"/>
        <c:axId val="227107528"/>
        <c:axId val="2271067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057-4576-BF48-F1AD313B4D8B}"/>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057-4576-BF48-F1AD313B4D8B}"/>
            </c:ext>
          </c:extLst>
        </c:ser>
        <c:dLbls>
          <c:showLegendKey val="0"/>
          <c:showVal val="0"/>
          <c:showCatName val="0"/>
          <c:showSerName val="0"/>
          <c:showPercent val="0"/>
          <c:showBubbleSize val="0"/>
        </c:dLbls>
        <c:marker val="1"/>
        <c:smooth val="0"/>
        <c:axId val="227099688"/>
        <c:axId val="227094592"/>
      </c:lineChart>
      <c:catAx>
        <c:axId val="2271075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6744"/>
        <c:crosses val="autoZero"/>
        <c:auto val="0"/>
        <c:lblAlgn val="ctr"/>
        <c:lblOffset val="100"/>
        <c:tickLblSkip val="2"/>
        <c:tickMarkSkip val="1"/>
        <c:noMultiLvlLbl val="0"/>
      </c:catAx>
      <c:valAx>
        <c:axId val="2271067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7528"/>
        <c:crosses val="autoZero"/>
        <c:crossBetween val="between"/>
      </c:valAx>
      <c:catAx>
        <c:axId val="227099688"/>
        <c:scaling>
          <c:orientation val="minMax"/>
        </c:scaling>
        <c:delete val="1"/>
        <c:axPos val="b"/>
        <c:majorTickMark val="out"/>
        <c:minorTickMark val="none"/>
        <c:tickLblPos val="nextTo"/>
        <c:crossAx val="227094592"/>
        <c:crosses val="autoZero"/>
        <c:auto val="0"/>
        <c:lblAlgn val="ctr"/>
        <c:lblOffset val="100"/>
        <c:noMultiLvlLbl val="0"/>
      </c:catAx>
      <c:valAx>
        <c:axId val="227094592"/>
        <c:scaling>
          <c:orientation val="minMax"/>
        </c:scaling>
        <c:delete val="1"/>
        <c:axPos val="l"/>
        <c:numFmt formatCode="General" sourceLinked="1"/>
        <c:majorTickMark val="out"/>
        <c:minorTickMark val="none"/>
        <c:tickLblPos val="nextTo"/>
        <c:crossAx val="2270996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17A8-41EA-B74B-D1B2E3C2653F}"/>
            </c:ext>
          </c:extLst>
        </c:ser>
        <c:dLbls>
          <c:showLegendKey val="0"/>
          <c:showVal val="0"/>
          <c:showCatName val="0"/>
          <c:showSerName val="0"/>
          <c:showPercent val="0"/>
          <c:showBubbleSize val="0"/>
        </c:dLbls>
        <c:gapWidth val="50"/>
        <c:overlap val="100"/>
        <c:axId val="227100080"/>
        <c:axId val="227105176"/>
      </c:barChart>
      <c:catAx>
        <c:axId val="227100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5176"/>
        <c:crosses val="autoZero"/>
        <c:auto val="0"/>
        <c:lblAlgn val="ctr"/>
        <c:lblOffset val="100"/>
        <c:tickLblSkip val="2"/>
        <c:tickMarkSkip val="1"/>
        <c:noMultiLvlLbl val="0"/>
      </c:catAx>
      <c:valAx>
        <c:axId val="2271051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0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3DE-40F3-952C-340A0DF06C75}"/>
            </c:ext>
          </c:extLst>
        </c:ser>
        <c:dLbls>
          <c:showLegendKey val="0"/>
          <c:showVal val="0"/>
          <c:showCatName val="0"/>
          <c:showSerName val="0"/>
          <c:showPercent val="0"/>
          <c:showBubbleSize val="0"/>
        </c:dLbls>
        <c:gapWidth val="50"/>
        <c:overlap val="100"/>
        <c:axId val="227104784"/>
        <c:axId val="227105568"/>
      </c:barChart>
      <c:catAx>
        <c:axId val="2271047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5568"/>
        <c:crosses val="autoZero"/>
        <c:auto val="0"/>
        <c:lblAlgn val="ctr"/>
        <c:lblOffset val="100"/>
        <c:tickLblSkip val="1"/>
        <c:tickMarkSkip val="1"/>
        <c:noMultiLvlLbl val="0"/>
      </c:catAx>
      <c:valAx>
        <c:axId val="22710556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478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0A08-4015-BF6F-88EA6A26CC88}"/>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0A08-4015-BF6F-88EA6A26CC88}"/>
            </c:ext>
          </c:extLst>
        </c:ser>
        <c:dLbls>
          <c:showLegendKey val="0"/>
          <c:showVal val="0"/>
          <c:showCatName val="0"/>
          <c:showSerName val="0"/>
          <c:showPercent val="0"/>
          <c:showBubbleSize val="0"/>
        </c:dLbls>
        <c:gapWidth val="50"/>
        <c:overlap val="100"/>
        <c:axId val="227104392"/>
        <c:axId val="2270949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0A08-4015-BF6F-88EA6A26CC88}"/>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0A08-4015-BF6F-88EA6A26CC88}"/>
            </c:ext>
          </c:extLst>
        </c:ser>
        <c:dLbls>
          <c:showLegendKey val="0"/>
          <c:showVal val="0"/>
          <c:showCatName val="0"/>
          <c:showSerName val="0"/>
          <c:showPercent val="0"/>
          <c:showBubbleSize val="0"/>
        </c:dLbls>
        <c:marker val="1"/>
        <c:smooth val="0"/>
        <c:axId val="227102432"/>
        <c:axId val="227104000"/>
      </c:lineChart>
      <c:catAx>
        <c:axId val="22710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4984"/>
        <c:crosses val="autoZero"/>
        <c:auto val="0"/>
        <c:lblAlgn val="ctr"/>
        <c:lblOffset val="100"/>
        <c:tickLblSkip val="4"/>
        <c:tickMarkSkip val="1"/>
        <c:noMultiLvlLbl val="0"/>
      </c:catAx>
      <c:valAx>
        <c:axId val="2270949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4392"/>
        <c:crosses val="autoZero"/>
        <c:crossBetween val="between"/>
      </c:valAx>
      <c:catAx>
        <c:axId val="227102432"/>
        <c:scaling>
          <c:orientation val="minMax"/>
        </c:scaling>
        <c:delete val="1"/>
        <c:axPos val="b"/>
        <c:majorTickMark val="out"/>
        <c:minorTickMark val="none"/>
        <c:tickLblPos val="nextTo"/>
        <c:crossAx val="227104000"/>
        <c:crosses val="autoZero"/>
        <c:auto val="0"/>
        <c:lblAlgn val="ctr"/>
        <c:lblOffset val="100"/>
        <c:noMultiLvlLbl val="0"/>
      </c:catAx>
      <c:valAx>
        <c:axId val="227104000"/>
        <c:scaling>
          <c:orientation val="minMax"/>
        </c:scaling>
        <c:delete val="1"/>
        <c:axPos val="l"/>
        <c:numFmt formatCode="General" sourceLinked="1"/>
        <c:majorTickMark val="out"/>
        <c:minorTickMark val="none"/>
        <c:tickLblPos val="nextTo"/>
        <c:crossAx val="227102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2D24-403D-B1E6-34871DA04B56}"/>
            </c:ext>
          </c:extLst>
        </c:ser>
        <c:dLbls>
          <c:showLegendKey val="0"/>
          <c:showVal val="0"/>
          <c:showCatName val="0"/>
          <c:showSerName val="0"/>
          <c:showPercent val="0"/>
          <c:showBubbleSize val="0"/>
        </c:dLbls>
        <c:gapWidth val="50"/>
        <c:overlap val="100"/>
        <c:axId val="227106352"/>
        <c:axId val="227095376"/>
      </c:barChart>
      <c:catAx>
        <c:axId val="2271063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095376"/>
        <c:crosses val="autoZero"/>
        <c:auto val="0"/>
        <c:lblAlgn val="ctr"/>
        <c:lblOffset val="100"/>
        <c:tickLblSkip val="9"/>
        <c:tickMarkSkip val="1"/>
        <c:noMultiLvlLbl val="0"/>
      </c:catAx>
      <c:valAx>
        <c:axId val="22709537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63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62B-4918-AFDC-D71AABFCF435}"/>
            </c:ext>
          </c:extLst>
        </c:ser>
        <c:dLbls>
          <c:showLegendKey val="0"/>
          <c:showVal val="0"/>
          <c:showCatName val="0"/>
          <c:showSerName val="0"/>
          <c:showPercent val="0"/>
          <c:showBubbleSize val="0"/>
        </c:dLbls>
        <c:gapWidth val="50"/>
        <c:overlap val="100"/>
        <c:axId val="227098904"/>
        <c:axId val="227096944"/>
      </c:barChart>
      <c:catAx>
        <c:axId val="227098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6944"/>
        <c:crosses val="autoZero"/>
        <c:auto val="0"/>
        <c:lblAlgn val="ctr"/>
        <c:lblOffset val="100"/>
        <c:tickLblSkip val="2"/>
        <c:tickMarkSkip val="1"/>
        <c:noMultiLvlLbl val="0"/>
      </c:catAx>
      <c:valAx>
        <c:axId val="227096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098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C01-4AD1-99FD-554CF063F879}"/>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C01-4AD1-99FD-554CF063F879}"/>
            </c:ext>
          </c:extLst>
        </c:ser>
        <c:dLbls>
          <c:showLegendKey val="0"/>
          <c:showVal val="0"/>
          <c:showCatName val="0"/>
          <c:showSerName val="0"/>
          <c:showPercent val="0"/>
          <c:showBubbleSize val="0"/>
        </c:dLbls>
        <c:gapWidth val="50"/>
        <c:overlap val="100"/>
        <c:axId val="227096160"/>
        <c:axId val="227095768"/>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C01-4AD1-99FD-554CF063F879}"/>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C01-4AD1-99FD-554CF063F879}"/>
            </c:ext>
          </c:extLst>
        </c:ser>
        <c:dLbls>
          <c:showLegendKey val="0"/>
          <c:showVal val="0"/>
          <c:showCatName val="0"/>
          <c:showSerName val="0"/>
          <c:showPercent val="0"/>
          <c:showBubbleSize val="0"/>
        </c:dLbls>
        <c:marker val="1"/>
        <c:smooth val="0"/>
        <c:axId val="227097336"/>
        <c:axId val="227098120"/>
      </c:lineChart>
      <c:catAx>
        <c:axId val="2270961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5768"/>
        <c:crosses val="autoZero"/>
        <c:auto val="0"/>
        <c:lblAlgn val="ctr"/>
        <c:lblOffset val="100"/>
        <c:tickLblSkip val="4"/>
        <c:tickMarkSkip val="1"/>
        <c:noMultiLvlLbl val="0"/>
      </c:catAx>
      <c:valAx>
        <c:axId val="22709576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096160"/>
        <c:crosses val="autoZero"/>
        <c:crossBetween val="between"/>
      </c:valAx>
      <c:catAx>
        <c:axId val="227097336"/>
        <c:scaling>
          <c:orientation val="minMax"/>
        </c:scaling>
        <c:delete val="1"/>
        <c:axPos val="b"/>
        <c:majorTickMark val="out"/>
        <c:minorTickMark val="none"/>
        <c:tickLblPos val="nextTo"/>
        <c:crossAx val="227098120"/>
        <c:crosses val="autoZero"/>
        <c:auto val="0"/>
        <c:lblAlgn val="ctr"/>
        <c:lblOffset val="100"/>
        <c:noMultiLvlLbl val="0"/>
      </c:catAx>
      <c:valAx>
        <c:axId val="227098120"/>
        <c:scaling>
          <c:orientation val="minMax"/>
        </c:scaling>
        <c:delete val="1"/>
        <c:axPos val="l"/>
        <c:numFmt formatCode="General" sourceLinked="1"/>
        <c:majorTickMark val="out"/>
        <c:minorTickMark val="none"/>
        <c:tickLblPos val="nextTo"/>
        <c:crossAx val="2270973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075B-46BA-BCC0-8B054EA695AA}"/>
            </c:ext>
          </c:extLst>
        </c:ser>
        <c:dLbls>
          <c:showLegendKey val="0"/>
          <c:showVal val="0"/>
          <c:showCatName val="0"/>
          <c:showSerName val="0"/>
          <c:showPercent val="0"/>
          <c:showBubbleSize val="0"/>
        </c:dLbls>
        <c:gapWidth val="50"/>
        <c:overlap val="100"/>
        <c:axId val="223960088"/>
        <c:axId val="223958912"/>
      </c:barChart>
      <c:catAx>
        <c:axId val="2239600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58912"/>
        <c:crosses val="autoZero"/>
        <c:auto val="0"/>
        <c:lblAlgn val="ctr"/>
        <c:lblOffset val="100"/>
        <c:tickLblSkip val="2"/>
        <c:tickMarkSkip val="1"/>
        <c:noMultiLvlLbl val="0"/>
      </c:catAx>
      <c:valAx>
        <c:axId val="2239589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396008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34F8-4423-9BE7-29028388AF1E}"/>
            </c:ext>
          </c:extLst>
        </c:ser>
        <c:dLbls>
          <c:showLegendKey val="0"/>
          <c:showVal val="0"/>
          <c:showCatName val="0"/>
          <c:showSerName val="0"/>
          <c:showPercent val="0"/>
          <c:showBubbleSize val="0"/>
        </c:dLbls>
        <c:gapWidth val="50"/>
        <c:overlap val="100"/>
        <c:axId val="227099296"/>
        <c:axId val="227100472"/>
      </c:barChart>
      <c:catAx>
        <c:axId val="2270992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100472"/>
        <c:crosses val="autoZero"/>
        <c:auto val="0"/>
        <c:lblAlgn val="ctr"/>
        <c:lblOffset val="100"/>
        <c:tickLblSkip val="9"/>
        <c:tickMarkSkip val="1"/>
        <c:noMultiLvlLbl val="0"/>
      </c:catAx>
      <c:valAx>
        <c:axId val="2271004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09929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E6B-45DD-AB2D-2C915B9678C4}"/>
            </c:ext>
          </c:extLst>
        </c:ser>
        <c:dLbls>
          <c:showLegendKey val="0"/>
          <c:showVal val="0"/>
          <c:showCatName val="0"/>
          <c:showSerName val="0"/>
          <c:showPercent val="0"/>
          <c:showBubbleSize val="0"/>
        </c:dLbls>
        <c:gapWidth val="50"/>
        <c:overlap val="100"/>
        <c:axId val="227101648"/>
        <c:axId val="227103216"/>
      </c:barChart>
      <c:catAx>
        <c:axId val="227101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103216"/>
        <c:crosses val="autoZero"/>
        <c:auto val="0"/>
        <c:lblAlgn val="ctr"/>
        <c:lblOffset val="100"/>
        <c:tickLblSkip val="2"/>
        <c:tickMarkSkip val="1"/>
        <c:noMultiLvlLbl val="0"/>
      </c:catAx>
      <c:valAx>
        <c:axId val="2271032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101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3226-48E9-ACA0-AFF86329ABAF}"/>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3226-48E9-ACA0-AFF86329ABAF}"/>
            </c:ext>
          </c:extLst>
        </c:ser>
        <c:dLbls>
          <c:showLegendKey val="0"/>
          <c:showVal val="0"/>
          <c:showCatName val="0"/>
          <c:showSerName val="0"/>
          <c:showPercent val="0"/>
          <c:showBubbleSize val="0"/>
        </c:dLbls>
        <c:gapWidth val="50"/>
        <c:overlap val="100"/>
        <c:axId val="227908176"/>
        <c:axId val="227904256"/>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3226-48E9-ACA0-AFF86329ABAF}"/>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3226-48E9-ACA0-AFF86329ABAF}"/>
            </c:ext>
          </c:extLst>
        </c:ser>
        <c:dLbls>
          <c:showLegendKey val="0"/>
          <c:showVal val="0"/>
          <c:showCatName val="0"/>
          <c:showSerName val="0"/>
          <c:showPercent val="0"/>
          <c:showBubbleSize val="0"/>
        </c:dLbls>
        <c:marker val="1"/>
        <c:smooth val="0"/>
        <c:axId val="227904648"/>
        <c:axId val="227912880"/>
      </c:lineChart>
      <c:catAx>
        <c:axId val="22790817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4256"/>
        <c:crosses val="autoZero"/>
        <c:auto val="0"/>
        <c:lblAlgn val="ctr"/>
        <c:lblOffset val="100"/>
        <c:tickLblSkip val="4"/>
        <c:tickMarkSkip val="1"/>
        <c:noMultiLvlLbl val="0"/>
      </c:catAx>
      <c:valAx>
        <c:axId val="22790425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8176"/>
        <c:crosses val="autoZero"/>
        <c:crossBetween val="between"/>
      </c:valAx>
      <c:catAx>
        <c:axId val="227904648"/>
        <c:scaling>
          <c:orientation val="minMax"/>
        </c:scaling>
        <c:delete val="1"/>
        <c:axPos val="b"/>
        <c:majorTickMark val="out"/>
        <c:minorTickMark val="none"/>
        <c:tickLblPos val="nextTo"/>
        <c:crossAx val="227912880"/>
        <c:crosses val="autoZero"/>
        <c:auto val="0"/>
        <c:lblAlgn val="ctr"/>
        <c:lblOffset val="100"/>
        <c:noMultiLvlLbl val="0"/>
      </c:catAx>
      <c:valAx>
        <c:axId val="227912880"/>
        <c:scaling>
          <c:orientation val="minMax"/>
        </c:scaling>
        <c:delete val="1"/>
        <c:axPos val="l"/>
        <c:numFmt formatCode="General" sourceLinked="1"/>
        <c:majorTickMark val="out"/>
        <c:minorTickMark val="none"/>
        <c:tickLblPos val="nextTo"/>
        <c:crossAx val="22790464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8508-4FA5-9F27-554623D7CA8C}"/>
            </c:ext>
          </c:extLst>
        </c:ser>
        <c:dLbls>
          <c:showLegendKey val="0"/>
          <c:showVal val="0"/>
          <c:showCatName val="0"/>
          <c:showSerName val="0"/>
          <c:showPercent val="0"/>
          <c:showBubbleSize val="0"/>
        </c:dLbls>
        <c:gapWidth val="50"/>
        <c:overlap val="100"/>
        <c:axId val="227905432"/>
        <c:axId val="227905040"/>
      </c:barChart>
      <c:catAx>
        <c:axId val="227905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05040"/>
        <c:crosses val="autoZero"/>
        <c:auto val="0"/>
        <c:lblAlgn val="ctr"/>
        <c:lblOffset val="100"/>
        <c:tickLblSkip val="9"/>
        <c:tickMarkSkip val="1"/>
        <c:noMultiLvlLbl val="0"/>
      </c:catAx>
      <c:valAx>
        <c:axId val="22790504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54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229-432F-9C99-8BC4DE329DF4}"/>
            </c:ext>
          </c:extLst>
        </c:ser>
        <c:dLbls>
          <c:showLegendKey val="0"/>
          <c:showVal val="0"/>
          <c:showCatName val="0"/>
          <c:showSerName val="0"/>
          <c:showPercent val="0"/>
          <c:showBubbleSize val="0"/>
        </c:dLbls>
        <c:gapWidth val="50"/>
        <c:overlap val="100"/>
        <c:axId val="227908960"/>
        <c:axId val="227907784"/>
      </c:barChart>
      <c:catAx>
        <c:axId val="2279089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7784"/>
        <c:crosses val="autoZero"/>
        <c:auto val="0"/>
        <c:lblAlgn val="ctr"/>
        <c:lblOffset val="100"/>
        <c:tickLblSkip val="2"/>
        <c:tickMarkSkip val="1"/>
        <c:noMultiLvlLbl val="0"/>
      </c:catAx>
      <c:valAx>
        <c:axId val="227907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89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47A8-452D-9D67-12BD6F1E94C0}"/>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47A8-452D-9D67-12BD6F1E94C0}"/>
            </c:ext>
          </c:extLst>
        </c:ser>
        <c:dLbls>
          <c:showLegendKey val="0"/>
          <c:showVal val="0"/>
          <c:showCatName val="0"/>
          <c:showSerName val="0"/>
          <c:showPercent val="0"/>
          <c:showBubbleSize val="0"/>
        </c:dLbls>
        <c:gapWidth val="50"/>
        <c:overlap val="100"/>
        <c:axId val="227908568"/>
        <c:axId val="22791366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47A8-452D-9D67-12BD6F1E94C0}"/>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47A8-452D-9D67-12BD6F1E94C0}"/>
            </c:ext>
          </c:extLst>
        </c:ser>
        <c:dLbls>
          <c:showLegendKey val="0"/>
          <c:showVal val="0"/>
          <c:showCatName val="0"/>
          <c:showSerName val="0"/>
          <c:showPercent val="0"/>
          <c:showBubbleSize val="0"/>
        </c:dLbls>
        <c:marker val="1"/>
        <c:smooth val="0"/>
        <c:axId val="227909352"/>
        <c:axId val="227905824"/>
      </c:lineChart>
      <c:catAx>
        <c:axId val="227908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3664"/>
        <c:crosses val="autoZero"/>
        <c:auto val="0"/>
        <c:lblAlgn val="ctr"/>
        <c:lblOffset val="100"/>
        <c:tickLblSkip val="4"/>
        <c:tickMarkSkip val="1"/>
        <c:noMultiLvlLbl val="0"/>
      </c:catAx>
      <c:valAx>
        <c:axId val="22791366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8568"/>
        <c:crosses val="autoZero"/>
        <c:crossBetween val="between"/>
      </c:valAx>
      <c:catAx>
        <c:axId val="227909352"/>
        <c:scaling>
          <c:orientation val="minMax"/>
        </c:scaling>
        <c:delete val="1"/>
        <c:axPos val="b"/>
        <c:majorTickMark val="out"/>
        <c:minorTickMark val="none"/>
        <c:tickLblPos val="nextTo"/>
        <c:crossAx val="227905824"/>
        <c:crosses val="autoZero"/>
        <c:auto val="0"/>
        <c:lblAlgn val="ctr"/>
        <c:lblOffset val="100"/>
        <c:noMultiLvlLbl val="0"/>
      </c:catAx>
      <c:valAx>
        <c:axId val="227905824"/>
        <c:scaling>
          <c:orientation val="minMax"/>
        </c:scaling>
        <c:delete val="1"/>
        <c:axPos val="l"/>
        <c:numFmt formatCode="General" sourceLinked="1"/>
        <c:majorTickMark val="out"/>
        <c:minorTickMark val="none"/>
        <c:tickLblPos val="nextTo"/>
        <c:crossAx val="22790935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5753-4D20-BC2A-4AAD1417B619}"/>
            </c:ext>
          </c:extLst>
        </c:ser>
        <c:dLbls>
          <c:showLegendKey val="0"/>
          <c:showVal val="0"/>
          <c:showCatName val="0"/>
          <c:showSerName val="0"/>
          <c:showPercent val="0"/>
          <c:showBubbleSize val="0"/>
        </c:dLbls>
        <c:gapWidth val="50"/>
        <c:overlap val="100"/>
        <c:axId val="227906216"/>
        <c:axId val="227909744"/>
      </c:barChart>
      <c:catAx>
        <c:axId val="2279062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09744"/>
        <c:crosses val="autoZero"/>
        <c:auto val="0"/>
        <c:lblAlgn val="ctr"/>
        <c:lblOffset val="100"/>
        <c:tickLblSkip val="9"/>
        <c:tickMarkSkip val="1"/>
        <c:noMultiLvlLbl val="0"/>
      </c:catAx>
      <c:valAx>
        <c:axId val="2279097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621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F1B-438A-9F31-F1B4387F9E9C}"/>
            </c:ext>
          </c:extLst>
        </c:ser>
        <c:dLbls>
          <c:showLegendKey val="0"/>
          <c:showVal val="0"/>
          <c:showCatName val="0"/>
          <c:showSerName val="0"/>
          <c:showPercent val="0"/>
          <c:showBubbleSize val="0"/>
        </c:dLbls>
        <c:gapWidth val="50"/>
        <c:overlap val="100"/>
        <c:axId val="227910136"/>
        <c:axId val="227910528"/>
      </c:barChart>
      <c:catAx>
        <c:axId val="227910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0528"/>
        <c:crosses val="autoZero"/>
        <c:auto val="0"/>
        <c:lblAlgn val="ctr"/>
        <c:lblOffset val="100"/>
        <c:tickLblSkip val="2"/>
        <c:tickMarkSkip val="1"/>
        <c:noMultiLvlLbl val="0"/>
      </c:catAx>
      <c:valAx>
        <c:axId val="2279105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101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E27E-4A4C-89D0-99B650D3A76F}"/>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E27E-4A4C-89D0-99B650D3A76F}"/>
            </c:ext>
          </c:extLst>
        </c:ser>
        <c:dLbls>
          <c:showLegendKey val="0"/>
          <c:showVal val="0"/>
          <c:showCatName val="0"/>
          <c:showSerName val="0"/>
          <c:showPercent val="0"/>
          <c:showBubbleSize val="0"/>
        </c:dLbls>
        <c:gapWidth val="50"/>
        <c:overlap val="100"/>
        <c:axId val="227910920"/>
        <c:axId val="22791131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E27E-4A4C-89D0-99B650D3A76F}"/>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E27E-4A4C-89D0-99B650D3A76F}"/>
            </c:ext>
          </c:extLst>
        </c:ser>
        <c:dLbls>
          <c:showLegendKey val="0"/>
          <c:showVal val="0"/>
          <c:showCatName val="0"/>
          <c:showSerName val="0"/>
          <c:showPercent val="0"/>
          <c:showBubbleSize val="0"/>
        </c:dLbls>
        <c:marker val="1"/>
        <c:smooth val="0"/>
        <c:axId val="227903080"/>
        <c:axId val="227911704"/>
      </c:lineChart>
      <c:catAx>
        <c:axId val="2279109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1312"/>
        <c:crosses val="autoZero"/>
        <c:auto val="0"/>
        <c:lblAlgn val="ctr"/>
        <c:lblOffset val="100"/>
        <c:tickLblSkip val="2"/>
        <c:tickMarkSkip val="1"/>
        <c:noMultiLvlLbl val="0"/>
      </c:catAx>
      <c:valAx>
        <c:axId val="2279113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0920"/>
        <c:crosses val="autoZero"/>
        <c:crossBetween val="between"/>
      </c:valAx>
      <c:catAx>
        <c:axId val="227903080"/>
        <c:scaling>
          <c:orientation val="minMax"/>
        </c:scaling>
        <c:delete val="1"/>
        <c:axPos val="b"/>
        <c:majorTickMark val="out"/>
        <c:minorTickMark val="none"/>
        <c:tickLblPos val="nextTo"/>
        <c:crossAx val="227911704"/>
        <c:crosses val="autoZero"/>
        <c:auto val="0"/>
        <c:lblAlgn val="ctr"/>
        <c:lblOffset val="100"/>
        <c:noMultiLvlLbl val="0"/>
      </c:catAx>
      <c:valAx>
        <c:axId val="227911704"/>
        <c:scaling>
          <c:orientation val="minMax"/>
        </c:scaling>
        <c:delete val="1"/>
        <c:axPos val="l"/>
        <c:numFmt formatCode="General" sourceLinked="1"/>
        <c:majorTickMark val="out"/>
        <c:minorTickMark val="none"/>
        <c:tickLblPos val="nextTo"/>
        <c:crossAx val="227903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C397-430C-89EA-5727D5858574}"/>
            </c:ext>
          </c:extLst>
        </c:ser>
        <c:dLbls>
          <c:showLegendKey val="0"/>
          <c:showVal val="0"/>
          <c:showCatName val="0"/>
          <c:showSerName val="0"/>
          <c:showPercent val="0"/>
          <c:showBubbleSize val="0"/>
        </c:dLbls>
        <c:gapWidth val="50"/>
        <c:overlap val="100"/>
        <c:axId val="227901512"/>
        <c:axId val="227912488"/>
      </c:barChart>
      <c:catAx>
        <c:axId val="2279015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12488"/>
        <c:crosses val="autoZero"/>
        <c:auto val="0"/>
        <c:lblAlgn val="ctr"/>
        <c:lblOffset val="100"/>
        <c:tickLblSkip val="2"/>
        <c:tickMarkSkip val="1"/>
        <c:noMultiLvlLbl val="0"/>
      </c:catAx>
      <c:valAx>
        <c:axId val="22791248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151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5C0F-4AD3-B022-8A6A8CD8C740}"/>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5C0F-4AD3-B022-8A6A8CD8C740}"/>
            </c:ext>
          </c:extLst>
        </c:ser>
        <c:dLbls>
          <c:showLegendKey val="0"/>
          <c:showVal val="0"/>
          <c:showCatName val="0"/>
          <c:showSerName val="0"/>
          <c:showPercent val="0"/>
          <c:showBubbleSize val="0"/>
        </c:dLbls>
        <c:gapWidth val="50"/>
        <c:overlap val="100"/>
        <c:axId val="223962440"/>
        <c:axId val="22449394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5C0F-4AD3-B022-8A6A8CD8C740}"/>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5C0F-4AD3-B022-8A6A8CD8C740}"/>
            </c:ext>
          </c:extLst>
        </c:ser>
        <c:dLbls>
          <c:showLegendKey val="0"/>
          <c:showVal val="0"/>
          <c:showCatName val="0"/>
          <c:showSerName val="0"/>
          <c:showPercent val="0"/>
          <c:showBubbleSize val="0"/>
        </c:dLbls>
        <c:marker val="1"/>
        <c:smooth val="0"/>
        <c:axId val="224494336"/>
        <c:axId val="224496688"/>
      </c:lineChart>
      <c:catAx>
        <c:axId val="2239624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3944"/>
        <c:crosses val="autoZero"/>
        <c:auto val="0"/>
        <c:lblAlgn val="ctr"/>
        <c:lblOffset val="100"/>
        <c:tickLblSkip val="2"/>
        <c:tickMarkSkip val="1"/>
        <c:noMultiLvlLbl val="0"/>
      </c:catAx>
      <c:valAx>
        <c:axId val="22449394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3962440"/>
        <c:crosses val="autoZero"/>
        <c:crossBetween val="between"/>
      </c:valAx>
      <c:catAx>
        <c:axId val="224494336"/>
        <c:scaling>
          <c:orientation val="minMax"/>
        </c:scaling>
        <c:delete val="1"/>
        <c:axPos val="b"/>
        <c:majorTickMark val="out"/>
        <c:minorTickMark val="none"/>
        <c:tickLblPos val="nextTo"/>
        <c:crossAx val="224496688"/>
        <c:crosses val="autoZero"/>
        <c:auto val="0"/>
        <c:lblAlgn val="ctr"/>
        <c:lblOffset val="100"/>
        <c:noMultiLvlLbl val="0"/>
      </c:catAx>
      <c:valAx>
        <c:axId val="224496688"/>
        <c:scaling>
          <c:orientation val="minMax"/>
        </c:scaling>
        <c:delete val="1"/>
        <c:axPos val="l"/>
        <c:numFmt formatCode="General" sourceLinked="1"/>
        <c:majorTickMark val="out"/>
        <c:minorTickMark val="none"/>
        <c:tickLblPos val="nextTo"/>
        <c:crossAx val="22449433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623-4AD3-8A58-F3414216B917}"/>
            </c:ext>
          </c:extLst>
        </c:ser>
        <c:dLbls>
          <c:showLegendKey val="0"/>
          <c:showVal val="0"/>
          <c:showCatName val="0"/>
          <c:showSerName val="0"/>
          <c:showPercent val="0"/>
          <c:showBubbleSize val="0"/>
        </c:dLbls>
        <c:gapWidth val="50"/>
        <c:overlap val="100"/>
        <c:axId val="227901904"/>
        <c:axId val="227902296"/>
      </c:barChart>
      <c:catAx>
        <c:axId val="227901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02296"/>
        <c:crosses val="autoZero"/>
        <c:auto val="0"/>
        <c:lblAlgn val="ctr"/>
        <c:lblOffset val="100"/>
        <c:tickLblSkip val="1"/>
        <c:tickMarkSkip val="1"/>
        <c:noMultiLvlLbl val="0"/>
      </c:catAx>
      <c:valAx>
        <c:axId val="2279022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0190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0-8BAC-476E-910E-34F374A5423D}"/>
            </c:ext>
          </c:extLst>
        </c:ser>
        <c:ser>
          <c:idx val="3"/>
          <c:order val="1"/>
          <c:tx>
            <c:v>'[1]2000DOCH.UW.'!#REF!</c:v>
          </c:tx>
          <c:spPr>
            <a:solidFill>
              <a:srgbClr val="FFFF00"/>
            </a:solidFill>
            <a:ln w="12700">
              <a:solidFill>
                <a:srgbClr val="000000"/>
              </a:solidFill>
              <a:prstDash val="solid"/>
            </a:ln>
          </c:spPr>
          <c:invertIfNegative val="0"/>
          <c:val>
            <c:numRef>
              <c:f>'[2]2000DOCH.UW.'!#REF!</c:f>
              <c:numCache>
                <c:formatCode>General</c:formatCode>
                <c:ptCount val="1"/>
                <c:pt idx="0">
                  <c:v>0</c:v>
                </c:pt>
              </c:numCache>
            </c:numRef>
          </c:val>
          <c:extLst>
            <c:ext xmlns:c16="http://schemas.microsoft.com/office/drawing/2014/chart" uri="{C3380CC4-5D6E-409C-BE32-E72D297353CC}">
              <c16:uniqueId val="{00000001-8BAC-476E-910E-34F374A5423D}"/>
            </c:ext>
          </c:extLst>
        </c:ser>
        <c:dLbls>
          <c:showLegendKey val="0"/>
          <c:showVal val="0"/>
          <c:showCatName val="0"/>
          <c:showSerName val="0"/>
          <c:showPercent val="0"/>
          <c:showBubbleSize val="0"/>
        </c:dLbls>
        <c:gapWidth val="50"/>
        <c:overlap val="100"/>
        <c:axId val="227916800"/>
        <c:axId val="227917192"/>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'[2]2000DOCH.UW.'!#REF!</c:f>
              <c:numCache>
                <c:formatCode>General</c:formatCode>
                <c:ptCount val="1"/>
                <c:pt idx="0">
                  <c:v>0</c:v>
                </c:pt>
              </c:numCache>
            </c:numRef>
          </c:val>
          <c:smooth val="0"/>
          <c:extLst>
            <c:ext xmlns:c16="http://schemas.microsoft.com/office/drawing/2014/chart" uri="{C3380CC4-5D6E-409C-BE32-E72D297353CC}">
              <c16:uniqueId val="{00000002-8BAC-476E-910E-34F374A5423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8BAC-476E-910E-34F374A5423D}"/>
            </c:ext>
          </c:extLst>
        </c:ser>
        <c:dLbls>
          <c:showLegendKey val="0"/>
          <c:showVal val="0"/>
          <c:showCatName val="0"/>
          <c:showSerName val="0"/>
          <c:showPercent val="0"/>
          <c:showBubbleSize val="0"/>
        </c:dLbls>
        <c:marker val="1"/>
        <c:smooth val="0"/>
        <c:axId val="227914056"/>
        <c:axId val="227914448"/>
      </c:lineChart>
      <c:catAx>
        <c:axId val="2279168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7192"/>
        <c:crosses val="autoZero"/>
        <c:auto val="0"/>
        <c:lblAlgn val="ctr"/>
        <c:lblOffset val="100"/>
        <c:tickLblSkip val="4"/>
        <c:tickMarkSkip val="1"/>
        <c:noMultiLvlLbl val="0"/>
      </c:catAx>
      <c:valAx>
        <c:axId val="22791719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7916800"/>
        <c:crosses val="autoZero"/>
        <c:crossBetween val="between"/>
      </c:valAx>
      <c:catAx>
        <c:axId val="227914056"/>
        <c:scaling>
          <c:orientation val="minMax"/>
        </c:scaling>
        <c:delete val="1"/>
        <c:axPos val="b"/>
        <c:majorTickMark val="out"/>
        <c:minorTickMark val="none"/>
        <c:tickLblPos val="nextTo"/>
        <c:crossAx val="227914448"/>
        <c:crosses val="autoZero"/>
        <c:auto val="0"/>
        <c:lblAlgn val="ctr"/>
        <c:lblOffset val="100"/>
        <c:noMultiLvlLbl val="0"/>
      </c:catAx>
      <c:valAx>
        <c:axId val="227914448"/>
        <c:scaling>
          <c:orientation val="minMax"/>
        </c:scaling>
        <c:delete val="1"/>
        <c:axPos val="l"/>
        <c:numFmt formatCode="General" sourceLinked="1"/>
        <c:majorTickMark val="out"/>
        <c:minorTickMark val="none"/>
        <c:tickLblPos val="nextTo"/>
        <c:crossAx val="227914056"/>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C573-47E4-A2F6-E73041EF8576}"/>
            </c:ext>
          </c:extLst>
        </c:ser>
        <c:dLbls>
          <c:showLegendKey val="0"/>
          <c:showVal val="0"/>
          <c:showCatName val="0"/>
          <c:showSerName val="0"/>
          <c:showPercent val="0"/>
          <c:showBubbleSize val="0"/>
        </c:dLbls>
        <c:gapWidth val="50"/>
        <c:overlap val="100"/>
        <c:axId val="227915232"/>
        <c:axId val="227916016"/>
      </c:barChart>
      <c:catAx>
        <c:axId val="2279152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7916016"/>
        <c:crosses val="autoZero"/>
        <c:auto val="0"/>
        <c:lblAlgn val="ctr"/>
        <c:lblOffset val="100"/>
        <c:tickLblSkip val="9"/>
        <c:tickMarkSkip val="1"/>
        <c:noMultiLvlLbl val="0"/>
      </c:catAx>
      <c:valAx>
        <c:axId val="2279160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791523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AC66-4ECC-88F3-80E666461071}"/>
            </c:ext>
          </c:extLst>
        </c:ser>
        <c:dLbls>
          <c:showLegendKey val="0"/>
          <c:showVal val="0"/>
          <c:showCatName val="0"/>
          <c:showSerName val="0"/>
          <c:showPercent val="0"/>
          <c:showBubbleSize val="0"/>
        </c:dLbls>
        <c:gapWidth val="50"/>
        <c:overlap val="100"/>
        <c:axId val="228250120"/>
        <c:axId val="228250512"/>
      </c:barChart>
      <c:catAx>
        <c:axId val="228250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0512"/>
        <c:crosses val="autoZero"/>
        <c:auto val="0"/>
        <c:lblAlgn val="ctr"/>
        <c:lblOffset val="100"/>
        <c:tickLblSkip val="2"/>
        <c:tickMarkSkip val="1"/>
        <c:noMultiLvlLbl val="0"/>
      </c:catAx>
      <c:valAx>
        <c:axId val="228250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825012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v>'[1]2000DOCH.UW.'!#REF!</c:v>
          </c:tx>
          <c:spPr>
            <a:solidFill>
              <a:srgbClr val="0000FF"/>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0-2FDC-43F2-99C6-31C288762C3D}"/>
            </c:ext>
          </c:extLst>
        </c:ser>
        <c:ser>
          <c:idx val="3"/>
          <c:order val="1"/>
          <c:tx>
            <c:v>'[1]2000DOCH.UW.'!#REF!</c:v>
          </c:tx>
          <c:spPr>
            <a:solidFill>
              <a:srgbClr val="FFFF00"/>
            </a:solidFill>
            <a:ln w="12700">
              <a:solidFill>
                <a:srgbClr val="000000"/>
              </a:solidFill>
              <a:prstDash val="solid"/>
            </a:ln>
          </c:spPr>
          <c:invertIfNegative val="0"/>
          <c:val>
            <c:numRef>
              <c:f>'[1]2000DOCH.UW.'!#REF!</c:f>
              <c:numCache>
                <c:formatCode>General</c:formatCode>
                <c:ptCount val="1"/>
                <c:pt idx="0">
                  <c:v>0</c:v>
                </c:pt>
              </c:numCache>
            </c:numRef>
          </c:val>
          <c:extLst>
            <c:ext xmlns:c16="http://schemas.microsoft.com/office/drawing/2014/chart" uri="{C3380CC4-5D6E-409C-BE32-E72D297353CC}">
              <c16:uniqueId val="{00000001-2FDC-43F2-99C6-31C288762C3D}"/>
            </c:ext>
          </c:extLst>
        </c:ser>
        <c:dLbls>
          <c:showLegendKey val="0"/>
          <c:showVal val="0"/>
          <c:showCatName val="0"/>
          <c:showSerName val="0"/>
          <c:showPercent val="0"/>
          <c:showBubbleSize val="0"/>
        </c:dLbls>
        <c:gapWidth val="50"/>
        <c:overlap val="100"/>
        <c:axId val="228254432"/>
        <c:axId val="228256784"/>
      </c:barChart>
      <c:lineChart>
        <c:grouping val="standard"/>
        <c:varyColors val="0"/>
        <c:ser>
          <c:idx val="0"/>
          <c:order val="2"/>
          <c:tx>
            <c:v>'[1]2000DOCH.UW.'!#REF!</c:v>
          </c:tx>
          <c:spPr>
            <a:ln w="12700">
              <a:solidFill>
                <a:srgbClr val="000000"/>
              </a:solidFill>
              <a:prstDash val="solid"/>
            </a:ln>
          </c:spPr>
          <c:marker>
            <c:symbol val="square"/>
            <c:size val="5"/>
            <c:spPr>
              <a:solidFill>
                <a:srgbClr val="FF0000"/>
              </a:solidFill>
              <a:ln>
                <a:solidFill>
                  <a:srgbClr val="000000"/>
                </a:solidFill>
                <a:prstDash val="solid"/>
              </a:ln>
            </c:spPr>
          </c:marker>
          <c:val>
            <c:numRef>
              <c:f>'[1]2000DOCH.UW.'!#REF!</c:f>
              <c:numCache>
                <c:formatCode>General</c:formatCode>
                <c:ptCount val="1"/>
                <c:pt idx="0">
                  <c:v>0</c:v>
                </c:pt>
              </c:numCache>
            </c:numRef>
          </c:val>
          <c:smooth val="0"/>
          <c:extLst>
            <c:ext xmlns:c16="http://schemas.microsoft.com/office/drawing/2014/chart" uri="{C3380CC4-5D6E-409C-BE32-E72D297353CC}">
              <c16:uniqueId val="{00000002-2FDC-43F2-99C6-31C288762C3D}"/>
            </c:ext>
          </c:extLst>
        </c:ser>
        <c:ser>
          <c:idx val="1"/>
          <c:order val="3"/>
          <c:tx>
            <c:v>'[1]2000DOCH.UW.'!#REF!</c:v>
          </c:tx>
          <c:spPr>
            <a:ln w="12700">
              <a:solidFill>
                <a:srgbClr val="000000"/>
              </a:solidFill>
              <a:prstDash val="solid"/>
            </a:ln>
          </c:spPr>
          <c:marker>
            <c:symbol val="square"/>
            <c:size val="5"/>
            <c:spPr>
              <a:solidFill>
                <a:srgbClr val="00FF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3-2FDC-43F2-99C6-31C288762C3D}"/>
            </c:ext>
          </c:extLst>
        </c:ser>
        <c:dLbls>
          <c:showLegendKey val="0"/>
          <c:showVal val="0"/>
          <c:showCatName val="0"/>
          <c:showSerName val="0"/>
          <c:showPercent val="0"/>
          <c:showBubbleSize val="0"/>
        </c:dLbls>
        <c:marker val="1"/>
        <c:smooth val="0"/>
        <c:axId val="228254824"/>
        <c:axId val="228258352"/>
      </c:lineChart>
      <c:catAx>
        <c:axId val="228254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6784"/>
        <c:crosses val="autoZero"/>
        <c:auto val="0"/>
        <c:lblAlgn val="ctr"/>
        <c:lblOffset val="100"/>
        <c:tickLblSkip val="2"/>
        <c:tickMarkSkip val="1"/>
        <c:noMultiLvlLbl val="0"/>
      </c:catAx>
      <c:valAx>
        <c:axId val="2282567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8254432"/>
        <c:crosses val="autoZero"/>
        <c:crossBetween val="between"/>
      </c:valAx>
      <c:catAx>
        <c:axId val="228254824"/>
        <c:scaling>
          <c:orientation val="minMax"/>
        </c:scaling>
        <c:delete val="1"/>
        <c:axPos val="b"/>
        <c:majorTickMark val="out"/>
        <c:minorTickMark val="none"/>
        <c:tickLblPos val="nextTo"/>
        <c:crossAx val="228258352"/>
        <c:crosses val="autoZero"/>
        <c:auto val="0"/>
        <c:lblAlgn val="ctr"/>
        <c:lblOffset val="100"/>
        <c:noMultiLvlLbl val="0"/>
      </c:catAx>
      <c:valAx>
        <c:axId val="228258352"/>
        <c:scaling>
          <c:orientation val="minMax"/>
        </c:scaling>
        <c:delete val="1"/>
        <c:axPos val="l"/>
        <c:numFmt formatCode="General" sourceLinked="1"/>
        <c:majorTickMark val="out"/>
        <c:minorTickMark val="none"/>
        <c:tickLblPos val="nextTo"/>
        <c:crossAx val="228254824"/>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val>
            <c:numLit>
              <c:formatCode>General</c:formatCode>
              <c:ptCount val="1"/>
              <c:pt idx="0">
                <c:v>0</c:v>
              </c:pt>
            </c:numLit>
          </c:val>
          <c:extLst>
            <c:ext xmlns:c15="http://schemas.microsoft.com/office/drawing/2012/chart" uri="{02D57815-91ED-43cb-92C2-25804820EDAC}">
              <c15:filteredCategoryTitle>
                <c15:cat>
                  <c:numRef>
                    <c:extLst>
                      <c:ext uri="{02D57815-91ED-43cb-92C2-25804820EDAC}">
                        <c15:formulaRef>
                          <c15:sqref>'[2]2000DOCH.UW.'!#REF!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446D-4E9C-9648-90C8238F6D11}"/>
            </c:ext>
          </c:extLst>
        </c:ser>
        <c:dLbls>
          <c:showLegendKey val="0"/>
          <c:showVal val="0"/>
          <c:showCatName val="0"/>
          <c:showSerName val="0"/>
          <c:showPercent val="0"/>
          <c:showBubbleSize val="0"/>
        </c:dLbls>
        <c:gapWidth val="50"/>
        <c:overlap val="100"/>
        <c:axId val="224497080"/>
        <c:axId val="224495512"/>
      </c:barChart>
      <c:catAx>
        <c:axId val="2244970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wordArtVert"/>
          <a:lstStyle/>
          <a:p>
            <a:pPr>
              <a:defRPr sz="800" b="0" i="0" u="none" strike="noStrike" baseline="0">
                <a:solidFill>
                  <a:srgbClr val="000000"/>
                </a:solidFill>
                <a:latin typeface="Arial CE"/>
                <a:ea typeface="Arial CE"/>
                <a:cs typeface="Arial CE"/>
              </a:defRPr>
            </a:pPr>
            <a:endParaRPr lang="pl-PL"/>
          </a:p>
        </c:txPr>
        <c:crossAx val="224495512"/>
        <c:crosses val="autoZero"/>
        <c:auto val="0"/>
        <c:lblAlgn val="ctr"/>
        <c:lblOffset val="100"/>
        <c:tickLblSkip val="2"/>
        <c:tickMarkSkip val="1"/>
        <c:noMultiLvlLbl val="0"/>
      </c:catAx>
      <c:valAx>
        <c:axId val="22449551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708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42D6-4820-AE38-E81A99F128DF}"/>
            </c:ext>
          </c:extLst>
        </c:ser>
        <c:dLbls>
          <c:showLegendKey val="0"/>
          <c:showVal val="0"/>
          <c:showCatName val="0"/>
          <c:showSerName val="0"/>
          <c:showPercent val="0"/>
          <c:showBubbleSize val="0"/>
        </c:dLbls>
        <c:gapWidth val="50"/>
        <c:overlap val="100"/>
        <c:axId val="224491592"/>
        <c:axId val="224491200"/>
      </c:barChart>
      <c:catAx>
        <c:axId val="2244915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E"/>
                <a:ea typeface="Arial CE"/>
                <a:cs typeface="Arial CE"/>
              </a:defRPr>
            </a:pPr>
            <a:endParaRPr lang="pl-PL"/>
          </a:p>
        </c:txPr>
        <c:crossAx val="224491200"/>
        <c:crosses val="autoZero"/>
        <c:auto val="0"/>
        <c:lblAlgn val="ctr"/>
        <c:lblOffset val="100"/>
        <c:tickLblSkip val="1"/>
        <c:tickMarkSkip val="1"/>
        <c:noMultiLvlLbl val="0"/>
      </c:catAx>
      <c:valAx>
        <c:axId val="2244912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pl-PL"/>
          </a:p>
        </c:txPr>
        <c:crossAx val="22449159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E"/>
          <a:ea typeface="Arial CE"/>
          <a:cs typeface="Arial CE"/>
        </a:defRPr>
      </a:pPr>
      <a:endParaRPr lang="pl-PL"/>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71" Type="http://schemas.openxmlformats.org/officeDocument/2006/relationships/chart" Target="../charts/chart71.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836" name="Oval 1">
          <a:extLst>
            <a:ext uri="{FF2B5EF4-FFF2-40B4-BE49-F238E27FC236}">
              <a16:creationId xmlns:a16="http://schemas.microsoft.com/office/drawing/2014/main" id="{00000000-0008-0000-0000-00002C070000}"/>
            </a:ext>
          </a:extLst>
        </xdr:cNvPr>
        <xdr:cNvSpPr>
          <a:spLocks noChangeArrowheads="1"/>
        </xdr:cNvSpPr>
      </xdr:nvSpPr>
      <xdr:spPr bwMode="auto">
        <a:xfrm>
          <a:off x="2324100" y="2000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xdr:col>
      <xdr:colOff>57150</xdr:colOff>
      <xdr:row>464</xdr:row>
      <xdr:rowOff>0</xdr:rowOff>
    </xdr:from>
    <xdr:to>
      <xdr:col>4</xdr:col>
      <xdr:colOff>0</xdr:colOff>
      <xdr:row>464</xdr:row>
      <xdr:rowOff>0</xdr:rowOff>
    </xdr:to>
    <xdr:graphicFrame macro="">
      <xdr:nvGraphicFramePr>
        <xdr:cNvPr id="1643" name="Wykres 5">
          <a:extLst>
            <a:ext uri="{FF2B5EF4-FFF2-40B4-BE49-F238E27FC236}">
              <a16:creationId xmlns:a16="http://schemas.microsoft.com/office/drawing/2014/main" id="{00000000-0008-0000-0000-00006B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888" name="Wykres 6">
          <a:extLst>
            <a:ext uri="{FF2B5EF4-FFF2-40B4-BE49-F238E27FC236}">
              <a16:creationId xmlns:a16="http://schemas.microsoft.com/office/drawing/2014/main" id="{00000000-0008-0000-0000-00006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791" name="Wykres 7">
          <a:extLst>
            <a:ext uri="{FF2B5EF4-FFF2-40B4-BE49-F238E27FC236}">
              <a16:creationId xmlns:a16="http://schemas.microsoft.com/office/drawing/2014/main" id="{00000000-0008-0000-0000-0000F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37" name="Wykres 8">
          <a:extLst>
            <a:ext uri="{FF2B5EF4-FFF2-40B4-BE49-F238E27FC236}">
              <a16:creationId xmlns:a16="http://schemas.microsoft.com/office/drawing/2014/main" id="{00000000-0008-0000-0000-00009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25" name="Wykres 9">
          <a:extLst>
            <a:ext uri="{FF2B5EF4-FFF2-40B4-BE49-F238E27FC236}">
              <a16:creationId xmlns:a16="http://schemas.microsoft.com/office/drawing/2014/main" id="{00000000-0008-0000-0000-0000C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89" name="Wykres 10">
          <a:extLst>
            <a:ext uri="{FF2B5EF4-FFF2-40B4-BE49-F238E27FC236}">
              <a16:creationId xmlns:a16="http://schemas.microsoft.com/office/drawing/2014/main" id="{00000000-0008-0000-0000-0000C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80837" name="Wykres 31">
          <a:extLst>
            <a:ext uri="{FF2B5EF4-FFF2-40B4-BE49-F238E27FC236}">
              <a16:creationId xmlns:a16="http://schemas.microsoft.com/office/drawing/2014/main" id="{00000000-0008-0000-0000-0000C53B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2041" name="Wykres 32">
          <a:extLst>
            <a:ext uri="{FF2B5EF4-FFF2-40B4-BE49-F238E27FC236}">
              <a16:creationId xmlns:a16="http://schemas.microsoft.com/office/drawing/2014/main" id="{00000000-0008-0000-0000-0000F9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110" name="Wykres 33">
          <a:extLst>
            <a:ext uri="{FF2B5EF4-FFF2-40B4-BE49-F238E27FC236}">
              <a16:creationId xmlns:a16="http://schemas.microsoft.com/office/drawing/2014/main" id="{00000000-0008-0000-00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710" name="Wykres 34">
          <a:extLst>
            <a:ext uri="{FF2B5EF4-FFF2-40B4-BE49-F238E27FC236}">
              <a16:creationId xmlns:a16="http://schemas.microsoft.com/office/drawing/2014/main" id="{00000000-0008-0000-0000-0000A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066" name="Wykres 35">
          <a:extLst>
            <a:ext uri="{FF2B5EF4-FFF2-40B4-BE49-F238E27FC236}">
              <a16:creationId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568" name="Wykres 36">
          <a:extLst>
            <a:ext uri="{FF2B5EF4-FFF2-40B4-BE49-F238E27FC236}">
              <a16:creationId xmlns:a16="http://schemas.microsoft.com/office/drawing/2014/main" id="{00000000-0008-0000-0000-00002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384" name="Wykres 37">
          <a:extLst>
            <a:ext uri="{FF2B5EF4-FFF2-40B4-BE49-F238E27FC236}">
              <a16:creationId xmlns:a16="http://schemas.microsoft.com/office/drawing/2014/main" id="{00000000-0008-0000-0000-00006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119" name="Wykres 38">
          <a:extLst>
            <a:ext uri="{FF2B5EF4-FFF2-40B4-BE49-F238E27FC236}">
              <a16:creationId xmlns:a16="http://schemas.microsoft.com/office/drawing/2014/main" id="{00000000-0008-0000-0000-00005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511" name="Wykres 39">
          <a:extLst>
            <a:ext uri="{FF2B5EF4-FFF2-40B4-BE49-F238E27FC236}">
              <a16:creationId xmlns:a16="http://schemas.microsoft.com/office/drawing/2014/main" id="{00000000-0008-0000-0000-0000E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171" name="Wykres 40">
          <a:extLst>
            <a:ext uri="{FF2B5EF4-FFF2-40B4-BE49-F238E27FC236}">
              <a16:creationId xmlns:a16="http://schemas.microsoft.com/office/drawing/2014/main" id="{00000000-0008-0000-0000-00009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453" name="Wykres 41">
          <a:extLst>
            <a:ext uri="{FF2B5EF4-FFF2-40B4-BE49-F238E27FC236}">
              <a16:creationId xmlns:a16="http://schemas.microsoft.com/office/drawing/2014/main" id="{00000000-0008-0000-0000-0000A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646" name="Wykres 42">
          <a:extLst>
            <a:ext uri="{FF2B5EF4-FFF2-40B4-BE49-F238E27FC236}">
              <a16:creationId xmlns:a16="http://schemas.microsoft.com/office/drawing/2014/main" id="{00000000-0008-0000-0000-00006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20" name="Wykres 43">
          <a:extLst>
            <a:ext uri="{FF2B5EF4-FFF2-40B4-BE49-F238E27FC236}">
              <a16:creationId xmlns:a16="http://schemas.microsoft.com/office/drawing/2014/main" id="{00000000-0008-0000-0000-0000C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11" name="Wykres 44">
          <a:extLst>
            <a:ext uri="{FF2B5EF4-FFF2-40B4-BE49-F238E27FC236}">
              <a16:creationId xmlns:a16="http://schemas.microsoft.com/office/drawing/2014/main" id="{00000000-0008-0000-0000-00007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72" name="Wykres 45">
          <a:extLst>
            <a:ext uri="{FF2B5EF4-FFF2-40B4-BE49-F238E27FC236}">
              <a16:creationId xmlns:a16="http://schemas.microsoft.com/office/drawing/2014/main" id="{00000000-0008-0000-0000-0000F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854" name="Wykres 46">
          <a:extLst>
            <a:ext uri="{FF2B5EF4-FFF2-40B4-BE49-F238E27FC236}">
              <a16:creationId xmlns:a16="http://schemas.microsoft.com/office/drawing/2014/main" id="{00000000-0008-0000-0000-00003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451" name="Wykres 47">
          <a:extLst>
            <a:ext uri="{FF2B5EF4-FFF2-40B4-BE49-F238E27FC236}">
              <a16:creationId xmlns:a16="http://schemas.microsoft.com/office/drawing/2014/main" id="{00000000-0008-0000-0000-0000AB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321" name="Wykres 48">
          <a:extLst>
            <a:ext uri="{FF2B5EF4-FFF2-40B4-BE49-F238E27FC236}">
              <a16:creationId xmlns:a16="http://schemas.microsoft.com/office/drawing/2014/main" id="{00000000-0008-0000-0000-000029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88" name="Wykres 49">
          <a:extLst>
            <a:ext uri="{FF2B5EF4-FFF2-40B4-BE49-F238E27FC236}">
              <a16:creationId xmlns:a16="http://schemas.microsoft.com/office/drawing/2014/main" id="{00000000-0008-0000-0000-00000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373" name="Wykres 50">
          <a:extLst>
            <a:ext uri="{FF2B5EF4-FFF2-40B4-BE49-F238E27FC236}">
              <a16:creationId xmlns:a16="http://schemas.microsoft.com/office/drawing/2014/main" id="{00000000-0008-0000-0000-00005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31" name="Wykres 51">
          <a:extLst>
            <a:ext uri="{FF2B5EF4-FFF2-40B4-BE49-F238E27FC236}">
              <a16:creationId xmlns:a16="http://schemas.microsoft.com/office/drawing/2014/main" id="{00000000-0008-0000-0000-0000C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21" name="Wykres 53">
          <a:extLst>
            <a:ext uri="{FF2B5EF4-FFF2-40B4-BE49-F238E27FC236}">
              <a16:creationId xmlns:a16="http://schemas.microsoft.com/office/drawing/2014/main" id="{00000000-0008-0000-0000-00008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426" name="Wykres 54">
          <a:extLst>
            <a:ext uri="{FF2B5EF4-FFF2-40B4-BE49-F238E27FC236}">
              <a16:creationId xmlns:a16="http://schemas.microsoft.com/office/drawing/2014/main" id="{00000000-0008-0000-0000-00009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173" name="Wykres 55">
          <a:extLst>
            <a:ext uri="{FF2B5EF4-FFF2-40B4-BE49-F238E27FC236}">
              <a16:creationId xmlns:a16="http://schemas.microsoft.com/office/drawing/2014/main" id="{00000000-0008-0000-0000-00009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78997" name="Wykres 65">
          <a:extLst>
            <a:ext uri="{FF2B5EF4-FFF2-40B4-BE49-F238E27FC236}">
              <a16:creationId xmlns:a16="http://schemas.microsoft.com/office/drawing/2014/main" id="{00000000-0008-0000-0000-0000953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475" name="Wykres 66">
          <a:extLst>
            <a:ext uri="{FF2B5EF4-FFF2-40B4-BE49-F238E27FC236}">
              <a16:creationId xmlns:a16="http://schemas.microsoft.com/office/drawing/2014/main" id="{00000000-0008-0000-0000-0000C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631" name="Wykres 67">
          <a:extLst>
            <a:ext uri="{FF2B5EF4-FFF2-40B4-BE49-F238E27FC236}">
              <a16:creationId xmlns:a16="http://schemas.microsoft.com/office/drawing/2014/main" id="{00000000-0008-0000-0000-00005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062" name="Wykres 68">
          <a:extLst>
            <a:ext uri="{FF2B5EF4-FFF2-40B4-BE49-F238E27FC236}">
              <a16:creationId xmlns:a16="http://schemas.microsoft.com/office/drawing/2014/main" id="{00000000-0008-0000-0000-00002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527" name="Wykres 69">
          <a:extLst>
            <a:ext uri="{FF2B5EF4-FFF2-40B4-BE49-F238E27FC236}">
              <a16:creationId xmlns:a16="http://schemas.microsoft.com/office/drawing/2014/main" id="{00000000-0008-0000-0000-0000F7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574" name="Wykres 70">
          <a:extLst>
            <a:ext uri="{FF2B5EF4-FFF2-40B4-BE49-F238E27FC236}">
              <a16:creationId xmlns:a16="http://schemas.microsoft.com/office/drawing/2014/main" id="{00000000-0008-0000-0000-00002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516" name="Wykres 75">
          <a:extLst>
            <a:ext uri="{FF2B5EF4-FFF2-40B4-BE49-F238E27FC236}">
              <a16:creationId xmlns:a16="http://schemas.microsoft.com/office/drawing/2014/main" id="{00000000-0008-0000-0000-0000E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366" name="Wykres 77">
          <a:extLst>
            <a:ext uri="{FF2B5EF4-FFF2-40B4-BE49-F238E27FC236}">
              <a16:creationId xmlns:a16="http://schemas.microsoft.com/office/drawing/2014/main" id="{00000000-0008-0000-0000-00005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628" name="Wykres 78">
          <a:extLst>
            <a:ext uri="{FF2B5EF4-FFF2-40B4-BE49-F238E27FC236}">
              <a16:creationId xmlns:a16="http://schemas.microsoft.com/office/drawing/2014/main" id="{00000000-0008-0000-0000-00005C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974" name="Wykres 79">
          <a:extLst>
            <a:ext uri="{FF2B5EF4-FFF2-40B4-BE49-F238E27FC236}">
              <a16:creationId xmlns:a16="http://schemas.microsoft.com/office/drawing/2014/main" id="{00000000-0008-0000-0000-0000B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2022" name="Wykres 80">
          <a:extLst>
            <a:ext uri="{FF2B5EF4-FFF2-40B4-BE49-F238E27FC236}">
              <a16:creationId xmlns:a16="http://schemas.microsoft.com/office/drawing/2014/main" id="{00000000-0008-0000-0000-0000E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680" name="Wykres 81">
          <a:extLst>
            <a:ext uri="{FF2B5EF4-FFF2-40B4-BE49-F238E27FC236}">
              <a16:creationId xmlns:a16="http://schemas.microsoft.com/office/drawing/2014/main" id="{00000000-0008-0000-0000-00009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17" name="Wykres 82">
          <a:extLst>
            <a:ext uri="{FF2B5EF4-FFF2-40B4-BE49-F238E27FC236}">
              <a16:creationId xmlns:a16="http://schemas.microsoft.com/office/drawing/2014/main" id="{00000000-0008-0000-0000-00007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78529" name="Wykres 97">
          <a:extLst>
            <a:ext uri="{FF2B5EF4-FFF2-40B4-BE49-F238E27FC236}">
              <a16:creationId xmlns:a16="http://schemas.microsoft.com/office/drawing/2014/main" id="{00000000-0008-0000-0000-0000C132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78151" name="Wykres 98">
          <a:extLst>
            <a:ext uri="{FF2B5EF4-FFF2-40B4-BE49-F238E27FC236}">
              <a16:creationId xmlns:a16="http://schemas.microsoft.com/office/drawing/2014/main" id="{00000000-0008-0000-0000-0000473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78627" name="Wykres 99">
          <a:extLst>
            <a:ext uri="{FF2B5EF4-FFF2-40B4-BE49-F238E27FC236}">
              <a16:creationId xmlns:a16="http://schemas.microsoft.com/office/drawing/2014/main" id="{00000000-0008-0000-0000-0000233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781" name="Wykres 100">
          <a:extLst>
            <a:ext uri="{FF2B5EF4-FFF2-40B4-BE49-F238E27FC236}">
              <a16:creationId xmlns:a16="http://schemas.microsoft.com/office/drawing/2014/main" id="{00000000-0008-0000-0000-0000F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93" name="Wykres 101">
          <a:extLst>
            <a:ext uri="{FF2B5EF4-FFF2-40B4-BE49-F238E27FC236}">
              <a16:creationId xmlns:a16="http://schemas.microsoft.com/office/drawing/2014/main" id="{00000000-0008-0000-0000-00000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834" name="Wykres 102">
          <a:extLst>
            <a:ext uri="{FF2B5EF4-FFF2-40B4-BE49-F238E27FC236}">
              <a16:creationId xmlns:a16="http://schemas.microsoft.com/office/drawing/2014/main" id="{00000000-0008-0000-0000-00002A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36" name="Wykres 103">
          <a:extLst>
            <a:ext uri="{FF2B5EF4-FFF2-40B4-BE49-F238E27FC236}">
              <a16:creationId xmlns:a16="http://schemas.microsoft.com/office/drawing/2014/main" id="{00000000-0008-0000-00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065" name="Wykres 104">
          <a:extLst>
            <a:ext uri="{FF2B5EF4-FFF2-40B4-BE49-F238E27FC236}">
              <a16:creationId xmlns:a16="http://schemas.microsoft.com/office/drawing/2014/main" id="{00000000-0008-0000-0000-00002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883" name="Wykres 105">
          <a:extLst>
            <a:ext uri="{FF2B5EF4-FFF2-40B4-BE49-F238E27FC236}">
              <a16:creationId xmlns:a16="http://schemas.microsoft.com/office/drawing/2014/main" id="{00000000-0008-0000-0000-00005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694" name="Wykres 106">
          <a:extLst>
            <a:ext uri="{FF2B5EF4-FFF2-40B4-BE49-F238E27FC236}">
              <a16:creationId xmlns:a16="http://schemas.microsoft.com/office/drawing/2014/main" id="{00000000-0008-0000-0000-00009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763" name="Wykres 107">
          <a:extLst>
            <a:ext uri="{FF2B5EF4-FFF2-40B4-BE49-F238E27FC236}">
              <a16:creationId xmlns:a16="http://schemas.microsoft.com/office/drawing/2014/main" id="{00000000-0008-0000-0000-0000E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935" name="Wykres 108">
          <a:extLst>
            <a:ext uri="{FF2B5EF4-FFF2-40B4-BE49-F238E27FC236}">
              <a16:creationId xmlns:a16="http://schemas.microsoft.com/office/drawing/2014/main" id="{00000000-0008-0000-0000-00008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636" name="Wykres 109">
          <a:extLst>
            <a:ext uri="{FF2B5EF4-FFF2-40B4-BE49-F238E27FC236}">
              <a16:creationId xmlns:a16="http://schemas.microsoft.com/office/drawing/2014/main" id="{00000000-0008-0000-0000-000064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894" name="Wykres 110">
          <a:extLst>
            <a:ext uri="{FF2B5EF4-FFF2-40B4-BE49-F238E27FC236}">
              <a16:creationId xmlns:a16="http://schemas.microsoft.com/office/drawing/2014/main" id="{00000000-0008-0000-0000-00006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87" name="Wykres 111">
          <a:extLst>
            <a:ext uri="{FF2B5EF4-FFF2-40B4-BE49-F238E27FC236}">
              <a16:creationId xmlns:a16="http://schemas.microsoft.com/office/drawing/2014/main" id="{00000000-0008-0000-0000-0000C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2025" name="Wykres 112">
          <a:extLst>
            <a:ext uri="{FF2B5EF4-FFF2-40B4-BE49-F238E27FC236}">
              <a16:creationId xmlns:a16="http://schemas.microsoft.com/office/drawing/2014/main" id="{00000000-0008-0000-0000-0000E9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2036" name="Wykres 113">
          <a:extLst>
            <a:ext uri="{FF2B5EF4-FFF2-40B4-BE49-F238E27FC236}">
              <a16:creationId xmlns:a16="http://schemas.microsoft.com/office/drawing/2014/main" id="{00000000-0008-0000-0000-0000F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2037" name="Wykres 114">
          <a:extLst>
            <a:ext uri="{FF2B5EF4-FFF2-40B4-BE49-F238E27FC236}">
              <a16:creationId xmlns:a16="http://schemas.microsoft.com/office/drawing/2014/main" id="{00000000-0008-0000-0000-0000F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699" name="Wykres 115">
          <a:extLst>
            <a:ext uri="{FF2B5EF4-FFF2-40B4-BE49-F238E27FC236}">
              <a16:creationId xmlns:a16="http://schemas.microsoft.com/office/drawing/2014/main" id="{00000000-0008-0000-0000-0000A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064" name="Wykres 116">
          <a:extLst>
            <a:ext uri="{FF2B5EF4-FFF2-40B4-BE49-F238E27FC236}">
              <a16:creationId xmlns:a16="http://schemas.microsoft.com/office/drawing/2014/main" id="{00000000-0008-0000-0000-00002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980" name="Wykres 117">
          <a:extLst>
            <a:ext uri="{FF2B5EF4-FFF2-40B4-BE49-F238E27FC236}">
              <a16:creationId xmlns:a16="http://schemas.microsoft.com/office/drawing/2014/main" id="{00000000-0008-0000-0000-0000B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59" name="Wykres 119">
          <a:extLst>
            <a:ext uri="{FF2B5EF4-FFF2-40B4-BE49-F238E27FC236}">
              <a16:creationId xmlns:a16="http://schemas.microsoft.com/office/drawing/2014/main" id="{00000000-0008-0000-0000-0000E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113" name="Wykres 120">
          <a:extLst>
            <a:ext uri="{FF2B5EF4-FFF2-40B4-BE49-F238E27FC236}">
              <a16:creationId xmlns:a16="http://schemas.microsoft.com/office/drawing/2014/main" id="{00000000-0008-0000-0000-00005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414" name="Wykres 121">
          <a:extLst>
            <a:ext uri="{FF2B5EF4-FFF2-40B4-BE49-F238E27FC236}">
              <a16:creationId xmlns:a16="http://schemas.microsoft.com/office/drawing/2014/main" id="{00000000-0008-0000-0000-00008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166" name="Wykres 131">
          <a:extLst>
            <a:ext uri="{FF2B5EF4-FFF2-40B4-BE49-F238E27FC236}">
              <a16:creationId xmlns:a16="http://schemas.microsoft.com/office/drawing/2014/main" id="{00000000-0008-0000-0000-00008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xdr:col>
      <xdr:colOff>171450</xdr:colOff>
      <xdr:row>464</xdr:row>
      <xdr:rowOff>0</xdr:rowOff>
    </xdr:from>
    <xdr:to>
      <xdr:col>4</xdr:col>
      <xdr:colOff>0</xdr:colOff>
      <xdr:row>464</xdr:row>
      <xdr:rowOff>0</xdr:rowOff>
    </xdr:to>
    <xdr:graphicFrame macro="">
      <xdr:nvGraphicFramePr>
        <xdr:cNvPr id="1356" name="Wykres 132">
          <a:extLst>
            <a:ext uri="{FF2B5EF4-FFF2-40B4-BE49-F238E27FC236}">
              <a16:creationId xmlns:a16="http://schemas.microsoft.com/office/drawing/2014/main" id="{00000000-0008-0000-0000-00004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152400</xdr:colOff>
      <xdr:row>464</xdr:row>
      <xdr:rowOff>0</xdr:rowOff>
    </xdr:from>
    <xdr:to>
      <xdr:col>4</xdr:col>
      <xdr:colOff>0</xdr:colOff>
      <xdr:row>464</xdr:row>
      <xdr:rowOff>0</xdr:rowOff>
    </xdr:to>
    <xdr:graphicFrame macro="">
      <xdr:nvGraphicFramePr>
        <xdr:cNvPr id="1635" name="Wykres 133">
          <a:extLst>
            <a:ext uri="{FF2B5EF4-FFF2-40B4-BE49-F238E27FC236}">
              <a16:creationId xmlns:a16="http://schemas.microsoft.com/office/drawing/2014/main" id="{00000000-0008-0000-0000-00006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18" name="Wykres 134">
          <a:extLst>
            <a:ext uri="{FF2B5EF4-FFF2-40B4-BE49-F238E27FC236}">
              <a16:creationId xmlns:a16="http://schemas.microsoft.com/office/drawing/2014/main" id="{00000000-0008-0000-0000-0000C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299" name="Wykres 135">
          <a:extLst>
            <a:ext uri="{FF2B5EF4-FFF2-40B4-BE49-F238E27FC236}">
              <a16:creationId xmlns:a16="http://schemas.microsoft.com/office/drawing/2014/main" id="{00000000-0008-0000-0000-000013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0</xdr:colOff>
      <xdr:row>464</xdr:row>
      <xdr:rowOff>0</xdr:rowOff>
    </xdr:from>
    <xdr:to>
      <xdr:col>4</xdr:col>
      <xdr:colOff>0</xdr:colOff>
      <xdr:row>464</xdr:row>
      <xdr:rowOff>0</xdr:rowOff>
    </xdr:to>
    <xdr:graphicFrame macro="">
      <xdr:nvGraphicFramePr>
        <xdr:cNvPr id="1766" name="Wykres 136">
          <a:extLst>
            <a:ext uri="{FF2B5EF4-FFF2-40B4-BE49-F238E27FC236}">
              <a16:creationId xmlns:a16="http://schemas.microsoft.com/office/drawing/2014/main" id="{00000000-0008-0000-0000-0000E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3</xdr:col>
      <xdr:colOff>57150</xdr:colOff>
      <xdr:row>464</xdr:row>
      <xdr:rowOff>0</xdr:rowOff>
    </xdr:from>
    <xdr:to>
      <xdr:col>4</xdr:col>
      <xdr:colOff>0</xdr:colOff>
      <xdr:row>464</xdr:row>
      <xdr:rowOff>0</xdr:rowOff>
    </xdr:to>
    <xdr:graphicFrame macro="">
      <xdr:nvGraphicFramePr>
        <xdr:cNvPr id="1267" name="Wykres 137">
          <a:extLst>
            <a:ext uri="{FF2B5EF4-FFF2-40B4-BE49-F238E27FC236}">
              <a16:creationId xmlns:a16="http://schemas.microsoft.com/office/drawing/2014/main" id="{00000000-0008-0000-0000-0000F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4</xdr:col>
      <xdr:colOff>0</xdr:colOff>
      <xdr:row>321</xdr:row>
      <xdr:rowOff>0</xdr:rowOff>
    </xdr:from>
    <xdr:to>
      <xdr:col>4</xdr:col>
      <xdr:colOff>0</xdr:colOff>
      <xdr:row>321</xdr:row>
      <xdr:rowOff>0</xdr:rowOff>
    </xdr:to>
    <xdr:sp macro="" textlink="">
      <xdr:nvSpPr>
        <xdr:cNvPr id="78842" name="Rectangle 406">
          <a:extLst>
            <a:ext uri="{FF2B5EF4-FFF2-40B4-BE49-F238E27FC236}">
              <a16:creationId xmlns:a16="http://schemas.microsoft.com/office/drawing/2014/main" id="{00000000-0008-0000-0000-0000FA3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8307" name="Rectangle 407">
          <a:extLst>
            <a:ext uri="{FF2B5EF4-FFF2-40B4-BE49-F238E27FC236}">
              <a16:creationId xmlns:a16="http://schemas.microsoft.com/office/drawing/2014/main" id="{00000000-0008-0000-0000-0000E33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8485" name="Rectangle 408">
          <a:extLst>
            <a:ext uri="{FF2B5EF4-FFF2-40B4-BE49-F238E27FC236}">
              <a16:creationId xmlns:a16="http://schemas.microsoft.com/office/drawing/2014/main" id="{00000000-0008-0000-0000-00009532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7993" name="Rectangle 409">
          <a:extLst>
            <a:ext uri="{FF2B5EF4-FFF2-40B4-BE49-F238E27FC236}">
              <a16:creationId xmlns:a16="http://schemas.microsoft.com/office/drawing/2014/main" id="{00000000-0008-0000-0000-0000A930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9297" name="Rectangle 410">
          <a:extLst>
            <a:ext uri="{FF2B5EF4-FFF2-40B4-BE49-F238E27FC236}">
              <a16:creationId xmlns:a16="http://schemas.microsoft.com/office/drawing/2014/main" id="{00000000-0008-0000-0000-0000C13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9866" name="Rectangle 411">
          <a:extLst>
            <a:ext uri="{FF2B5EF4-FFF2-40B4-BE49-F238E27FC236}">
              <a16:creationId xmlns:a16="http://schemas.microsoft.com/office/drawing/2014/main" id="{00000000-0008-0000-0000-0000FA37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9331" name="Rectangle 412">
          <a:extLst>
            <a:ext uri="{FF2B5EF4-FFF2-40B4-BE49-F238E27FC236}">
              <a16:creationId xmlns:a16="http://schemas.microsoft.com/office/drawing/2014/main" id="{00000000-0008-0000-0000-0000E33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9509" name="Rectangle 413">
          <a:extLst>
            <a:ext uri="{FF2B5EF4-FFF2-40B4-BE49-F238E27FC236}">
              <a16:creationId xmlns:a16="http://schemas.microsoft.com/office/drawing/2014/main" id="{00000000-0008-0000-0000-00009536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79017" name="Rectangle 414">
          <a:extLst>
            <a:ext uri="{FF2B5EF4-FFF2-40B4-BE49-F238E27FC236}">
              <a16:creationId xmlns:a16="http://schemas.microsoft.com/office/drawing/2014/main" id="{00000000-0008-0000-0000-0000A934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0321" name="Rectangle 415">
          <a:extLst>
            <a:ext uri="{FF2B5EF4-FFF2-40B4-BE49-F238E27FC236}">
              <a16:creationId xmlns:a16="http://schemas.microsoft.com/office/drawing/2014/main" id="{00000000-0008-0000-0000-0000C13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0890" name="Rectangle 416">
          <a:extLst>
            <a:ext uri="{FF2B5EF4-FFF2-40B4-BE49-F238E27FC236}">
              <a16:creationId xmlns:a16="http://schemas.microsoft.com/office/drawing/2014/main" id="{00000000-0008-0000-0000-0000FA3B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0355" name="Rectangle 417">
          <a:extLst>
            <a:ext uri="{FF2B5EF4-FFF2-40B4-BE49-F238E27FC236}">
              <a16:creationId xmlns:a16="http://schemas.microsoft.com/office/drawing/2014/main" id="{00000000-0008-0000-0000-0000E33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0533" name="Rectangle 418">
          <a:extLst>
            <a:ext uri="{FF2B5EF4-FFF2-40B4-BE49-F238E27FC236}">
              <a16:creationId xmlns:a16="http://schemas.microsoft.com/office/drawing/2014/main" id="{00000000-0008-0000-0000-0000953A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0041" name="Rectangle 419">
          <a:extLst>
            <a:ext uri="{FF2B5EF4-FFF2-40B4-BE49-F238E27FC236}">
              <a16:creationId xmlns:a16="http://schemas.microsoft.com/office/drawing/2014/main" id="{00000000-0008-0000-0000-0000A938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1345" name="Rectangle 420">
          <a:extLst>
            <a:ext uri="{FF2B5EF4-FFF2-40B4-BE49-F238E27FC236}">
              <a16:creationId xmlns:a16="http://schemas.microsoft.com/office/drawing/2014/main" id="{00000000-0008-0000-0000-0000C13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1914" name="Rectangle 421">
          <a:extLst>
            <a:ext uri="{FF2B5EF4-FFF2-40B4-BE49-F238E27FC236}">
              <a16:creationId xmlns:a16="http://schemas.microsoft.com/office/drawing/2014/main" id="{00000000-0008-0000-0000-0000FA3F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1379" name="Rectangle 422">
          <a:extLst>
            <a:ext uri="{FF2B5EF4-FFF2-40B4-BE49-F238E27FC236}">
              <a16:creationId xmlns:a16="http://schemas.microsoft.com/office/drawing/2014/main" id="{00000000-0008-0000-0000-0000E33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1557" name="Rectangle 423">
          <a:extLst>
            <a:ext uri="{FF2B5EF4-FFF2-40B4-BE49-F238E27FC236}">
              <a16:creationId xmlns:a16="http://schemas.microsoft.com/office/drawing/2014/main" id="{00000000-0008-0000-0000-0000953E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1065" name="Rectangle 424">
          <a:extLst>
            <a:ext uri="{FF2B5EF4-FFF2-40B4-BE49-F238E27FC236}">
              <a16:creationId xmlns:a16="http://schemas.microsoft.com/office/drawing/2014/main" id="{00000000-0008-0000-0000-0000A93C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2938" name="Rectangle 425">
          <a:extLst>
            <a:ext uri="{FF2B5EF4-FFF2-40B4-BE49-F238E27FC236}">
              <a16:creationId xmlns:a16="http://schemas.microsoft.com/office/drawing/2014/main" id="{00000000-0008-0000-0000-0000FA4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2403" name="Rectangle 426">
          <a:extLst>
            <a:ext uri="{FF2B5EF4-FFF2-40B4-BE49-F238E27FC236}">
              <a16:creationId xmlns:a16="http://schemas.microsoft.com/office/drawing/2014/main" id="{00000000-0008-0000-0000-0000E34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2581" name="Rectangle 427">
          <a:extLst>
            <a:ext uri="{FF2B5EF4-FFF2-40B4-BE49-F238E27FC236}">
              <a16:creationId xmlns:a16="http://schemas.microsoft.com/office/drawing/2014/main" id="{00000000-0008-0000-0000-00009542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2089" name="Rectangle 428">
          <a:extLst>
            <a:ext uri="{FF2B5EF4-FFF2-40B4-BE49-F238E27FC236}">
              <a16:creationId xmlns:a16="http://schemas.microsoft.com/office/drawing/2014/main" id="{00000000-0008-0000-0000-0000A940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3393" name="Rectangle 429">
          <a:extLst>
            <a:ext uri="{FF2B5EF4-FFF2-40B4-BE49-F238E27FC236}">
              <a16:creationId xmlns:a16="http://schemas.microsoft.com/office/drawing/2014/main" id="{00000000-0008-0000-0000-0000C14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3962" name="Rectangle 430">
          <a:extLst>
            <a:ext uri="{FF2B5EF4-FFF2-40B4-BE49-F238E27FC236}">
              <a16:creationId xmlns:a16="http://schemas.microsoft.com/office/drawing/2014/main" id="{00000000-0008-0000-0000-0000FA47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3427" name="Rectangle 431">
          <a:extLst>
            <a:ext uri="{FF2B5EF4-FFF2-40B4-BE49-F238E27FC236}">
              <a16:creationId xmlns:a16="http://schemas.microsoft.com/office/drawing/2014/main" id="{00000000-0008-0000-0000-0000E345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3605" name="Rectangle 432">
          <a:extLst>
            <a:ext uri="{FF2B5EF4-FFF2-40B4-BE49-F238E27FC236}">
              <a16:creationId xmlns:a16="http://schemas.microsoft.com/office/drawing/2014/main" id="{00000000-0008-0000-0000-00009546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3113" name="Rectangle 433">
          <a:extLst>
            <a:ext uri="{FF2B5EF4-FFF2-40B4-BE49-F238E27FC236}">
              <a16:creationId xmlns:a16="http://schemas.microsoft.com/office/drawing/2014/main" id="{00000000-0008-0000-0000-0000A944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4417" name="Rectangle 434">
          <a:extLst>
            <a:ext uri="{FF2B5EF4-FFF2-40B4-BE49-F238E27FC236}">
              <a16:creationId xmlns:a16="http://schemas.microsoft.com/office/drawing/2014/main" id="{00000000-0008-0000-0000-0000C14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4986" name="Rectangle 435">
          <a:extLst>
            <a:ext uri="{FF2B5EF4-FFF2-40B4-BE49-F238E27FC236}">
              <a16:creationId xmlns:a16="http://schemas.microsoft.com/office/drawing/2014/main" id="{00000000-0008-0000-0000-0000FA4B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4451" name="Rectangle 436">
          <a:extLst>
            <a:ext uri="{FF2B5EF4-FFF2-40B4-BE49-F238E27FC236}">
              <a16:creationId xmlns:a16="http://schemas.microsoft.com/office/drawing/2014/main" id="{00000000-0008-0000-0000-0000E349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4629" name="Rectangle 437">
          <a:extLst>
            <a:ext uri="{FF2B5EF4-FFF2-40B4-BE49-F238E27FC236}">
              <a16:creationId xmlns:a16="http://schemas.microsoft.com/office/drawing/2014/main" id="{00000000-0008-0000-0000-0000954A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4137" name="Rectangle 438">
          <a:extLst>
            <a:ext uri="{FF2B5EF4-FFF2-40B4-BE49-F238E27FC236}">
              <a16:creationId xmlns:a16="http://schemas.microsoft.com/office/drawing/2014/main" id="{00000000-0008-0000-0000-0000A948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5441" name="Rectangle 439">
          <a:extLst>
            <a:ext uri="{FF2B5EF4-FFF2-40B4-BE49-F238E27FC236}">
              <a16:creationId xmlns:a16="http://schemas.microsoft.com/office/drawing/2014/main" id="{00000000-0008-0000-0000-0000C14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6010" name="Rectangle 440">
          <a:extLst>
            <a:ext uri="{FF2B5EF4-FFF2-40B4-BE49-F238E27FC236}">
              <a16:creationId xmlns:a16="http://schemas.microsoft.com/office/drawing/2014/main" id="{00000000-0008-0000-0000-0000FA4F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5475" name="Rectangle 441">
          <a:extLst>
            <a:ext uri="{FF2B5EF4-FFF2-40B4-BE49-F238E27FC236}">
              <a16:creationId xmlns:a16="http://schemas.microsoft.com/office/drawing/2014/main" id="{00000000-0008-0000-0000-0000E34D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5653" name="Rectangle 442">
          <a:extLst>
            <a:ext uri="{FF2B5EF4-FFF2-40B4-BE49-F238E27FC236}">
              <a16:creationId xmlns:a16="http://schemas.microsoft.com/office/drawing/2014/main" id="{00000000-0008-0000-0000-0000954E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5161" name="Rectangle 443">
          <a:extLst>
            <a:ext uri="{FF2B5EF4-FFF2-40B4-BE49-F238E27FC236}">
              <a16:creationId xmlns:a16="http://schemas.microsoft.com/office/drawing/2014/main" id="{00000000-0008-0000-0000-0000A94C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6465" name="Rectangle 444">
          <a:extLst>
            <a:ext uri="{FF2B5EF4-FFF2-40B4-BE49-F238E27FC236}">
              <a16:creationId xmlns:a16="http://schemas.microsoft.com/office/drawing/2014/main" id="{00000000-0008-0000-0000-0000C151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321</xdr:row>
      <xdr:rowOff>0</xdr:rowOff>
    </xdr:from>
    <xdr:to>
      <xdr:col>4</xdr:col>
      <xdr:colOff>0</xdr:colOff>
      <xdr:row>321</xdr:row>
      <xdr:rowOff>0</xdr:rowOff>
    </xdr:to>
    <xdr:sp macro="" textlink="">
      <xdr:nvSpPr>
        <xdr:cNvPr id="87034" name="Rectangle 445">
          <a:extLst>
            <a:ext uri="{FF2B5EF4-FFF2-40B4-BE49-F238E27FC236}">
              <a16:creationId xmlns:a16="http://schemas.microsoft.com/office/drawing/2014/main" id="{00000000-0008-0000-0000-0000FA530100}"/>
            </a:ext>
          </a:extLst>
        </xdr:cNvPr>
        <xdr:cNvSpPr>
          <a:spLocks noChangeArrowheads="1"/>
        </xdr:cNvSpPr>
      </xdr:nvSpPr>
      <xdr:spPr bwMode="auto">
        <a:xfrm>
          <a:off x="2324100" y="6946011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77" name="Rectangle 212">
          <a:extLst>
            <a:ext uri="{FF2B5EF4-FFF2-40B4-BE49-F238E27FC236}">
              <a16:creationId xmlns:a16="http://schemas.microsoft.com/office/drawing/2014/main" id="{68DC78BC-5851-49A4-AEC0-5F9B65864230}"/>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78" name="Rectangle 213">
          <a:extLst>
            <a:ext uri="{FF2B5EF4-FFF2-40B4-BE49-F238E27FC236}">
              <a16:creationId xmlns:a16="http://schemas.microsoft.com/office/drawing/2014/main" id="{B726F190-F437-464F-9DCD-41362313F484}"/>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79" name="Rectangle 214">
          <a:extLst>
            <a:ext uri="{FF2B5EF4-FFF2-40B4-BE49-F238E27FC236}">
              <a16:creationId xmlns:a16="http://schemas.microsoft.com/office/drawing/2014/main" id="{E1F7529D-5869-46A2-92CE-0C1D3DB12731}"/>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0" name="Rectangle 215">
          <a:extLst>
            <a:ext uri="{FF2B5EF4-FFF2-40B4-BE49-F238E27FC236}">
              <a16:creationId xmlns:a16="http://schemas.microsoft.com/office/drawing/2014/main" id="{AD34FEB8-B36D-4127-ADCA-444E534ED0D8}"/>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1" name="Rectangle 216">
          <a:extLst>
            <a:ext uri="{FF2B5EF4-FFF2-40B4-BE49-F238E27FC236}">
              <a16:creationId xmlns:a16="http://schemas.microsoft.com/office/drawing/2014/main" id="{8F8A02A7-6A3C-477E-A81A-CF096E62BE20}"/>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2" name="Rectangle 217">
          <a:extLst>
            <a:ext uri="{FF2B5EF4-FFF2-40B4-BE49-F238E27FC236}">
              <a16:creationId xmlns:a16="http://schemas.microsoft.com/office/drawing/2014/main" id="{C28364DD-67B7-4592-89F2-5850400A5509}"/>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3" name="Rectangle 218">
          <a:extLst>
            <a:ext uri="{FF2B5EF4-FFF2-40B4-BE49-F238E27FC236}">
              <a16:creationId xmlns:a16="http://schemas.microsoft.com/office/drawing/2014/main" id="{9D66BBFD-4268-43B7-BAC0-A99429674F66}"/>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4" name="Rectangle 219">
          <a:extLst>
            <a:ext uri="{FF2B5EF4-FFF2-40B4-BE49-F238E27FC236}">
              <a16:creationId xmlns:a16="http://schemas.microsoft.com/office/drawing/2014/main" id="{32323CF6-0276-46FA-A49C-B7D09FACBA5B}"/>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5" name="Rectangle 220">
          <a:extLst>
            <a:ext uri="{FF2B5EF4-FFF2-40B4-BE49-F238E27FC236}">
              <a16:creationId xmlns:a16="http://schemas.microsoft.com/office/drawing/2014/main" id="{2FA4BECE-5208-4A99-A25C-45D346A24F6B}"/>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0</xdr:colOff>
      <xdr:row>86</xdr:row>
      <xdr:rowOff>0</xdr:rowOff>
    </xdr:from>
    <xdr:to>
      <xdr:col>4</xdr:col>
      <xdr:colOff>0</xdr:colOff>
      <xdr:row>86</xdr:row>
      <xdr:rowOff>0</xdr:rowOff>
    </xdr:to>
    <xdr:sp macro="" textlink="">
      <xdr:nvSpPr>
        <xdr:cNvPr id="886" name="Rectangle 221">
          <a:extLst>
            <a:ext uri="{FF2B5EF4-FFF2-40B4-BE49-F238E27FC236}">
              <a16:creationId xmlns:a16="http://schemas.microsoft.com/office/drawing/2014/main" id="{DCC01FE7-BB65-4352-B4DC-9B00FD4CB13F}"/>
            </a:ext>
          </a:extLst>
        </xdr:cNvPr>
        <xdr:cNvSpPr>
          <a:spLocks noChangeArrowheads="1"/>
        </xdr:cNvSpPr>
      </xdr:nvSpPr>
      <xdr:spPr bwMode="auto">
        <a:xfrm>
          <a:off x="2352675" y="811530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iopea\budzet1\Moje%20dokumenty\2002_BUDZET\2001%20PROJEKT\2001-DOCH-%20PRO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DOCH.UW."/>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70"/>
  <sheetViews>
    <sheetView tabSelected="1" zoomScaleNormal="100" zoomScaleSheetLayoutView="100" workbookViewId="0">
      <pane xSplit="8" ySplit="8" topLeftCell="I438" activePane="bottomRight" state="frozen"/>
      <selection pane="topRight" activeCell="I1" sqref="I1"/>
      <selection pane="bottomLeft" activeCell="A12" sqref="A12"/>
      <selection pane="bottomRight" activeCell="F5" sqref="F5:F8"/>
    </sheetView>
  </sheetViews>
  <sheetFormatPr defaultRowHeight="15.75" customHeight="1" x14ac:dyDescent="0.2"/>
  <cols>
    <col min="1" max="1" width="4.28515625" style="113" customWidth="1"/>
    <col min="2" max="2" width="6.5703125" style="113" customWidth="1"/>
    <col min="3" max="3" width="5.7109375" style="113" customWidth="1"/>
    <col min="4" max="4" width="18.7109375" style="114" customWidth="1"/>
    <col min="5" max="5" width="8.85546875" style="171" customWidth="1"/>
    <col min="6" max="6" width="12.85546875" style="172" customWidth="1"/>
    <col min="7" max="7" width="13" style="173" customWidth="1"/>
    <col min="8" max="8" width="12.7109375" style="96" customWidth="1"/>
    <col min="9" max="9" width="12.28515625" style="96" customWidth="1"/>
    <col min="10" max="10" width="12.5703125" style="96" customWidth="1"/>
    <col min="11" max="12" width="12.28515625" style="174" customWidth="1"/>
    <col min="13" max="14" width="9.7109375" style="96" customWidth="1"/>
    <col min="15" max="15" width="10.42578125" style="96" customWidth="1"/>
    <col min="16" max="16" width="12.28515625" style="15" customWidth="1"/>
    <col min="17" max="17" width="12.28515625" style="175" customWidth="1"/>
    <col min="18" max="18" width="12.28515625" style="96" customWidth="1"/>
    <col min="19" max="19" width="7.140625" style="96" hidden="1" customWidth="1"/>
    <col min="20" max="20" width="9.7109375" style="96" customWidth="1"/>
    <col min="21" max="21" width="15.5703125" customWidth="1"/>
    <col min="22" max="22" width="8.5703125" customWidth="1"/>
  </cols>
  <sheetData>
    <row r="1" spans="1:84" s="8" customFormat="1" ht="15.75" customHeight="1" x14ac:dyDescent="0.2">
      <c r="A1" s="242"/>
      <c r="B1" s="242"/>
      <c r="C1" s="242"/>
      <c r="D1" s="242"/>
      <c r="E1" s="242"/>
      <c r="F1" s="242"/>
      <c r="G1" s="242"/>
      <c r="H1" s="97"/>
      <c r="I1" s="143"/>
      <c r="J1" s="144"/>
      <c r="K1" s="143"/>
      <c r="L1" s="97"/>
      <c r="M1" s="145"/>
      <c r="N1" s="146"/>
      <c r="O1" s="146"/>
      <c r="P1" s="68"/>
      <c r="Q1" s="147"/>
      <c r="R1" s="97"/>
      <c r="S1" s="145"/>
      <c r="T1" s="145" t="s">
        <v>156</v>
      </c>
      <c r="U1" s="95"/>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row>
    <row r="2" spans="1:84" s="4" customFormat="1" ht="15.75" customHeight="1" x14ac:dyDescent="0.2">
      <c r="A2" s="67"/>
      <c r="B2" s="67"/>
      <c r="C2" s="99"/>
      <c r="D2" s="87"/>
      <c r="E2" s="67"/>
      <c r="F2" s="98"/>
      <c r="G2" s="98"/>
      <c r="H2" s="98"/>
      <c r="I2" s="148"/>
      <c r="J2" s="149"/>
      <c r="K2" s="144"/>
      <c r="L2" s="146"/>
      <c r="M2" s="150"/>
      <c r="N2" s="151"/>
      <c r="O2" s="151"/>
      <c r="P2" s="68"/>
      <c r="Q2" s="147"/>
      <c r="R2" s="108"/>
      <c r="S2" s="150"/>
      <c r="T2" s="150" t="s">
        <v>75</v>
      </c>
      <c r="U2" s="95"/>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row>
    <row r="3" spans="1:84" s="4" customFormat="1" ht="15.75" customHeight="1" x14ac:dyDescent="0.2">
      <c r="A3" s="67"/>
      <c r="B3" s="67"/>
      <c r="C3" s="99"/>
      <c r="D3" s="87"/>
      <c r="E3" s="67"/>
      <c r="F3" s="98"/>
      <c r="G3" s="98"/>
      <c r="H3" s="98"/>
      <c r="I3" s="148"/>
      <c r="J3" s="149"/>
      <c r="K3" s="144"/>
      <c r="L3" s="146"/>
      <c r="M3" s="152"/>
      <c r="N3" s="151"/>
      <c r="O3" s="151"/>
      <c r="P3" s="68"/>
      <c r="Q3" s="147"/>
      <c r="R3" s="108"/>
      <c r="S3" s="153"/>
      <c r="T3" s="152" t="s">
        <v>155</v>
      </c>
      <c r="U3" s="6"/>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row>
    <row r="4" spans="1:84" s="6" customFormat="1" ht="17.25" customHeight="1" x14ac:dyDescent="0.2">
      <c r="A4" s="244" t="s">
        <v>41</v>
      </c>
      <c r="B4" s="244"/>
      <c r="C4" s="244"/>
      <c r="D4" s="244"/>
      <c r="E4" s="244"/>
      <c r="F4" s="244"/>
      <c r="G4" s="244"/>
      <c r="H4" s="244"/>
      <c r="I4" s="244"/>
      <c r="J4" s="244"/>
      <c r="K4" s="244"/>
      <c r="L4" s="244"/>
      <c r="M4" s="244"/>
      <c r="N4" s="244"/>
      <c r="O4" s="244"/>
      <c r="P4" s="68"/>
      <c r="Q4" s="147"/>
      <c r="R4" s="108"/>
      <c r="S4" s="108"/>
      <c r="T4" s="10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row>
    <row r="5" spans="1:84" s="6" customFormat="1" ht="15.75" customHeight="1" thickBot="1" x14ac:dyDescent="0.25">
      <c r="A5" s="243" t="s">
        <v>19</v>
      </c>
      <c r="B5" s="243" t="s">
        <v>20</v>
      </c>
      <c r="C5" s="197" t="s">
        <v>23</v>
      </c>
      <c r="D5" s="206" t="s">
        <v>40</v>
      </c>
      <c r="E5" s="214" t="s">
        <v>62</v>
      </c>
      <c r="F5" s="237" t="s">
        <v>44</v>
      </c>
      <c r="G5" s="198" t="s">
        <v>43</v>
      </c>
      <c r="H5" s="199"/>
      <c r="I5" s="199"/>
      <c r="J5" s="199"/>
      <c r="K5" s="199"/>
      <c r="L5" s="199"/>
      <c r="M5" s="199"/>
      <c r="N5" s="199"/>
      <c r="O5" s="199"/>
      <c r="P5" s="199"/>
      <c r="Q5" s="199"/>
      <c r="R5" s="199"/>
      <c r="S5" s="199"/>
      <c r="T5" s="200"/>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row>
    <row r="6" spans="1:84" s="11" customFormat="1" ht="15.75" customHeight="1" thickTop="1" x14ac:dyDescent="0.2">
      <c r="A6" s="243"/>
      <c r="B6" s="243"/>
      <c r="C6" s="197"/>
      <c r="D6" s="207"/>
      <c r="E6" s="215"/>
      <c r="F6" s="238"/>
      <c r="G6" s="217" t="s">
        <v>42</v>
      </c>
      <c r="H6" s="201" t="s">
        <v>43</v>
      </c>
      <c r="I6" s="202"/>
      <c r="J6" s="202"/>
      <c r="K6" s="202"/>
      <c r="L6" s="202"/>
      <c r="M6" s="202"/>
      <c r="N6" s="202"/>
      <c r="O6" s="209"/>
      <c r="P6" s="217" t="s">
        <v>46</v>
      </c>
      <c r="Q6" s="201" t="s">
        <v>43</v>
      </c>
      <c r="R6" s="202"/>
      <c r="S6" s="202"/>
      <c r="T6" s="20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row>
    <row r="7" spans="1:84" s="11" customFormat="1" ht="15.75" customHeight="1" x14ac:dyDescent="0.2">
      <c r="A7" s="243"/>
      <c r="B7" s="243"/>
      <c r="C7" s="197"/>
      <c r="D7" s="207"/>
      <c r="E7" s="215"/>
      <c r="F7" s="238"/>
      <c r="G7" s="218"/>
      <c r="H7" s="204" t="s">
        <v>64</v>
      </c>
      <c r="I7" s="212" t="s">
        <v>18</v>
      </c>
      <c r="J7" s="213"/>
      <c r="K7" s="204" t="s">
        <v>50</v>
      </c>
      <c r="L7" s="204" t="s">
        <v>61</v>
      </c>
      <c r="M7" s="204" t="s">
        <v>48</v>
      </c>
      <c r="N7" s="204" t="s">
        <v>72</v>
      </c>
      <c r="O7" s="210" t="s">
        <v>51</v>
      </c>
      <c r="P7" s="218"/>
      <c r="Q7" s="204" t="s">
        <v>65</v>
      </c>
      <c r="R7" s="154" t="s">
        <v>45</v>
      </c>
      <c r="S7" s="240" t="s">
        <v>73</v>
      </c>
      <c r="T7" s="235" t="s">
        <v>74</v>
      </c>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row>
    <row r="8" spans="1:84" s="66" customFormat="1" ht="96" customHeight="1" x14ac:dyDescent="0.2">
      <c r="A8" s="243"/>
      <c r="B8" s="243"/>
      <c r="C8" s="197"/>
      <c r="D8" s="208"/>
      <c r="E8" s="216"/>
      <c r="F8" s="239"/>
      <c r="G8" s="219"/>
      <c r="H8" s="205"/>
      <c r="I8" s="154" t="s">
        <v>47</v>
      </c>
      <c r="J8" s="154" t="s">
        <v>49</v>
      </c>
      <c r="K8" s="205"/>
      <c r="L8" s="205"/>
      <c r="M8" s="205"/>
      <c r="N8" s="205"/>
      <c r="O8" s="211"/>
      <c r="P8" s="219"/>
      <c r="Q8" s="205"/>
      <c r="R8" s="154" t="s">
        <v>52</v>
      </c>
      <c r="S8" s="241"/>
      <c r="T8" s="236"/>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row>
    <row r="9" spans="1:84" s="7" customFormat="1" ht="14.25" customHeight="1" x14ac:dyDescent="0.2">
      <c r="A9" s="79">
        <v>1</v>
      </c>
      <c r="B9" s="79">
        <f t="shared" ref="B9:S9" si="0">A9+1</f>
        <v>2</v>
      </c>
      <c r="C9" s="79">
        <f t="shared" si="0"/>
        <v>3</v>
      </c>
      <c r="D9" s="21">
        <f t="shared" si="0"/>
        <v>4</v>
      </c>
      <c r="E9" s="22">
        <f t="shared" si="0"/>
        <v>5</v>
      </c>
      <c r="F9" s="22">
        <f t="shared" si="0"/>
        <v>6</v>
      </c>
      <c r="G9" s="71">
        <f t="shared" si="0"/>
        <v>7</v>
      </c>
      <c r="H9" s="23">
        <f t="shared" si="0"/>
        <v>8</v>
      </c>
      <c r="I9" s="23">
        <f t="shared" si="0"/>
        <v>9</v>
      </c>
      <c r="J9" s="23">
        <f t="shared" si="0"/>
        <v>10</v>
      </c>
      <c r="K9" s="23">
        <f t="shared" si="0"/>
        <v>11</v>
      </c>
      <c r="L9" s="23">
        <f t="shared" si="0"/>
        <v>12</v>
      </c>
      <c r="M9" s="23">
        <f t="shared" si="0"/>
        <v>13</v>
      </c>
      <c r="N9" s="23">
        <f t="shared" si="0"/>
        <v>14</v>
      </c>
      <c r="O9" s="24">
        <f t="shared" si="0"/>
        <v>15</v>
      </c>
      <c r="P9" s="25">
        <f t="shared" si="0"/>
        <v>16</v>
      </c>
      <c r="Q9" s="23">
        <f t="shared" si="0"/>
        <v>17</v>
      </c>
      <c r="R9" s="23">
        <f t="shared" si="0"/>
        <v>18</v>
      </c>
      <c r="S9" s="23">
        <f t="shared" si="0"/>
        <v>19</v>
      </c>
      <c r="T9" s="155">
        <v>19</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row>
    <row r="10" spans="1:84" s="2" customFormat="1" ht="18" customHeight="1" x14ac:dyDescent="0.2">
      <c r="A10" s="50">
        <v>700</v>
      </c>
      <c r="B10" s="50"/>
      <c r="C10" s="100"/>
      <c r="D10" s="191" t="s">
        <v>7</v>
      </c>
      <c r="E10" s="72" t="s">
        <v>54</v>
      </c>
      <c r="F10" s="27">
        <f>G10+P10</f>
        <v>12110122.26</v>
      </c>
      <c r="G10" s="28">
        <f>H10+K10+L10+M10</f>
        <v>6612990</v>
      </c>
      <c r="H10" s="29">
        <f>SUM(I10:J10)</f>
        <v>6612990</v>
      </c>
      <c r="I10" s="29"/>
      <c r="J10" s="31">
        <v>6612990</v>
      </c>
      <c r="K10" s="29"/>
      <c r="L10" s="29"/>
      <c r="M10" s="29"/>
      <c r="N10" s="51"/>
      <c r="O10" s="52"/>
      <c r="P10" s="28">
        <f>Q10+S10+T10</f>
        <v>5497132.2599999998</v>
      </c>
      <c r="Q10" s="29">
        <v>5497132.2599999998</v>
      </c>
      <c r="R10" s="31">
        <f>R14</f>
        <v>2144124.17</v>
      </c>
      <c r="S10" s="51"/>
      <c r="T10" s="51"/>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row>
    <row r="11" spans="1:84" s="16" customFormat="1" ht="18" customHeight="1" x14ac:dyDescent="0.2">
      <c r="A11" s="26"/>
      <c r="B11" s="26"/>
      <c r="C11" s="69"/>
      <c r="D11" s="192"/>
      <c r="E11" s="72" t="s">
        <v>55</v>
      </c>
      <c r="F11" s="27">
        <f>G11+P11</f>
        <v>20900</v>
      </c>
      <c r="G11" s="30">
        <f>H11+K11+L11+M11</f>
        <v>20900</v>
      </c>
      <c r="H11" s="31">
        <f>SUM(I11:J11)</f>
        <v>20900</v>
      </c>
      <c r="I11" s="31"/>
      <c r="J11" s="31">
        <f>J15</f>
        <v>20900</v>
      </c>
      <c r="K11" s="31"/>
      <c r="L11" s="31"/>
      <c r="M11" s="31"/>
      <c r="N11" s="31"/>
      <c r="O11" s="115"/>
      <c r="P11" s="30"/>
      <c r="Q11" s="31"/>
      <c r="R11" s="31"/>
      <c r="S11" s="31"/>
      <c r="T11" s="3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row>
    <row r="12" spans="1:84" s="16" customFormat="1" ht="18" customHeight="1" x14ac:dyDescent="0.2">
      <c r="A12" s="26"/>
      <c r="B12" s="26"/>
      <c r="C12" s="69"/>
      <c r="D12" s="192"/>
      <c r="E12" s="72" t="s">
        <v>56</v>
      </c>
      <c r="F12" s="27">
        <f>G12+P12</f>
        <v>20900</v>
      </c>
      <c r="G12" s="30">
        <f>H12+K12+L12+M12</f>
        <v>20900</v>
      </c>
      <c r="H12" s="31">
        <f>SUM(I12:J12)</f>
        <v>20900</v>
      </c>
      <c r="I12" s="31"/>
      <c r="J12" s="31">
        <f>J16+J27</f>
        <v>20900</v>
      </c>
      <c r="K12" s="31"/>
      <c r="L12" s="31"/>
      <c r="M12" s="31"/>
      <c r="N12" s="31"/>
      <c r="O12" s="115"/>
      <c r="P12" s="30"/>
      <c r="Q12" s="31"/>
      <c r="R12" s="31"/>
      <c r="S12" s="31"/>
      <c r="T12" s="31"/>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row>
    <row r="13" spans="1:84" s="1" customFormat="1" ht="18" customHeight="1" x14ac:dyDescent="0.2">
      <c r="A13" s="69"/>
      <c r="B13" s="69"/>
      <c r="C13" s="32"/>
      <c r="D13" s="193"/>
      <c r="E13" s="73" t="s">
        <v>57</v>
      </c>
      <c r="F13" s="33">
        <f>F10-F11+F12</f>
        <v>12110122.26</v>
      </c>
      <c r="G13" s="34">
        <f>G10-G11+G12</f>
        <v>6612990</v>
      </c>
      <c r="H13" s="33">
        <f>H10-H11+H12</f>
        <v>6612990</v>
      </c>
      <c r="I13" s="33"/>
      <c r="J13" s="33">
        <f>J10-J11+J12</f>
        <v>6612990</v>
      </c>
      <c r="K13" s="33"/>
      <c r="L13" s="33"/>
      <c r="M13" s="33"/>
      <c r="N13" s="33"/>
      <c r="O13" s="35"/>
      <c r="P13" s="34">
        <f>P10-P11+P12</f>
        <v>5497132.2599999998</v>
      </c>
      <c r="Q13" s="33">
        <f>Q10-Q11+Q12</f>
        <v>5497132.2599999998</v>
      </c>
      <c r="R13" s="33">
        <f>R10-R11+R12</f>
        <v>2144124.17</v>
      </c>
      <c r="S13" s="83"/>
      <c r="T13" s="8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row>
    <row r="14" spans="1:84" s="17" customFormat="1" ht="16.5" customHeight="1" x14ac:dyDescent="0.2">
      <c r="A14" s="39"/>
      <c r="B14" s="48">
        <v>70005</v>
      </c>
      <c r="C14" s="49"/>
      <c r="D14" s="176" t="s">
        <v>1</v>
      </c>
      <c r="E14" s="116" t="s">
        <v>54</v>
      </c>
      <c r="F14" s="117">
        <f>G14+P14</f>
        <v>12026122.26</v>
      </c>
      <c r="G14" s="118">
        <f>H14+K14+L14+M14</f>
        <v>6528990</v>
      </c>
      <c r="H14" s="119">
        <f>SUM(I14:J14)</f>
        <v>6528990</v>
      </c>
      <c r="I14" s="119"/>
      <c r="J14" s="119">
        <v>6528990</v>
      </c>
      <c r="K14" s="119"/>
      <c r="L14" s="119"/>
      <c r="M14" s="119"/>
      <c r="N14" s="120"/>
      <c r="O14" s="121"/>
      <c r="P14" s="118">
        <f>Q14+S14+T14</f>
        <v>5497132.2599999998</v>
      </c>
      <c r="Q14" s="119">
        <v>5497132.2599999998</v>
      </c>
      <c r="R14" s="119">
        <v>2144124.17</v>
      </c>
      <c r="S14" s="120"/>
      <c r="T14" s="120"/>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row>
    <row r="15" spans="1:84" s="16" customFormat="1" ht="16.5" customHeight="1" x14ac:dyDescent="0.2">
      <c r="A15" s="39"/>
      <c r="B15" s="39"/>
      <c r="C15" s="47"/>
      <c r="D15" s="177"/>
      <c r="E15" s="116" t="s">
        <v>55</v>
      </c>
      <c r="F15" s="122">
        <f>G15+P15</f>
        <v>20900</v>
      </c>
      <c r="G15" s="123">
        <f>H15+K15+L15+M15</f>
        <v>20900</v>
      </c>
      <c r="H15" s="124">
        <f>SUM(I15:J15)</f>
        <v>20900</v>
      </c>
      <c r="I15" s="124"/>
      <c r="J15" s="124">
        <f>J19</f>
        <v>20900</v>
      </c>
      <c r="K15" s="124"/>
      <c r="L15" s="124"/>
      <c r="M15" s="124"/>
      <c r="N15" s="124"/>
      <c r="O15" s="125"/>
      <c r="P15" s="123"/>
      <c r="Q15" s="124"/>
      <c r="R15" s="124"/>
      <c r="S15" s="124"/>
      <c r="T15" s="124"/>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row>
    <row r="16" spans="1:84" s="16" customFormat="1" ht="16.5" customHeight="1" x14ac:dyDescent="0.2">
      <c r="A16" s="39"/>
      <c r="B16" s="39"/>
      <c r="C16" s="47"/>
      <c r="D16" s="177"/>
      <c r="E16" s="116" t="s">
        <v>56</v>
      </c>
      <c r="F16" s="122"/>
      <c r="G16" s="123"/>
      <c r="H16" s="124"/>
      <c r="I16" s="124"/>
      <c r="J16" s="124"/>
      <c r="K16" s="124"/>
      <c r="L16" s="124"/>
      <c r="M16" s="124"/>
      <c r="N16" s="124"/>
      <c r="O16" s="125"/>
      <c r="P16" s="123"/>
      <c r="Q16" s="124"/>
      <c r="R16" s="124"/>
      <c r="S16" s="124"/>
      <c r="T16" s="124"/>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row>
    <row r="17" spans="1:84" s="20" customFormat="1" ht="16.5" customHeight="1" x14ac:dyDescent="0.2">
      <c r="A17" s="126"/>
      <c r="B17" s="126"/>
      <c r="C17" s="127"/>
      <c r="D17" s="178"/>
      <c r="E17" s="128" t="s">
        <v>57</v>
      </c>
      <c r="F17" s="129">
        <f>F14-F15+F16</f>
        <v>12005222.26</v>
      </c>
      <c r="G17" s="130">
        <f>G14-G15+G16</f>
        <v>6508090</v>
      </c>
      <c r="H17" s="129">
        <f>H14-H15+H16</f>
        <v>6508090</v>
      </c>
      <c r="I17" s="129"/>
      <c r="J17" s="129">
        <f>J14-J15+J16</f>
        <v>6508090</v>
      </c>
      <c r="K17" s="129"/>
      <c r="L17" s="129"/>
      <c r="M17" s="129"/>
      <c r="N17" s="129"/>
      <c r="O17" s="131"/>
      <c r="P17" s="130">
        <f>P14-P15+P16</f>
        <v>5497132.2599999998</v>
      </c>
      <c r="Q17" s="132">
        <f>Q14-Q15+Q16</f>
        <v>5497132.2599999998</v>
      </c>
      <c r="R17" s="132">
        <f>R14-R15+R16</f>
        <v>2144124.17</v>
      </c>
      <c r="S17" s="132"/>
      <c r="T17" s="132"/>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row>
    <row r="18" spans="1:84" s="13" customFormat="1" ht="16.5" customHeight="1" x14ac:dyDescent="0.2">
      <c r="A18" s="47"/>
      <c r="B18" s="47"/>
      <c r="C18" s="49">
        <v>4260</v>
      </c>
      <c r="D18" s="80" t="s">
        <v>28</v>
      </c>
      <c r="E18" s="116" t="s">
        <v>54</v>
      </c>
      <c r="F18" s="122">
        <f>G18+P18</f>
        <v>1894000</v>
      </c>
      <c r="G18" s="123">
        <f>H18+K18+L18+M18</f>
        <v>1894000</v>
      </c>
      <c r="H18" s="124">
        <f>SUM(I18:J18)</f>
        <v>1894000</v>
      </c>
      <c r="I18" s="124"/>
      <c r="J18" s="124">
        <v>1894000</v>
      </c>
      <c r="K18" s="124"/>
      <c r="L18" s="124"/>
      <c r="M18" s="124"/>
      <c r="N18" s="124"/>
      <c r="O18" s="125"/>
      <c r="P18" s="133"/>
      <c r="Q18" s="124"/>
      <c r="R18" s="124"/>
      <c r="S18" s="124"/>
      <c r="T18" s="124"/>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row>
    <row r="19" spans="1:84" s="16" customFormat="1" ht="16.5" customHeight="1" x14ac:dyDescent="0.2">
      <c r="A19" s="39"/>
      <c r="B19" s="39"/>
      <c r="C19" s="47"/>
      <c r="D19" s="81"/>
      <c r="E19" s="116" t="s">
        <v>55</v>
      </c>
      <c r="F19" s="122">
        <f>G19+P19</f>
        <v>20900</v>
      </c>
      <c r="G19" s="123">
        <f>H19+K19+L19+M19</f>
        <v>20900</v>
      </c>
      <c r="H19" s="124">
        <f>SUM(I19:J19)</f>
        <v>20900</v>
      </c>
      <c r="I19" s="124"/>
      <c r="J19" s="124">
        <v>20900</v>
      </c>
      <c r="K19" s="124"/>
      <c r="L19" s="124"/>
      <c r="M19" s="124"/>
      <c r="N19" s="124"/>
      <c r="O19" s="125"/>
      <c r="P19" s="123"/>
      <c r="Q19" s="124"/>
      <c r="R19" s="124"/>
      <c r="S19" s="124"/>
      <c r="T19" s="124"/>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row>
    <row r="20" spans="1:84" s="16" customFormat="1" ht="16.5" customHeight="1" x14ac:dyDescent="0.2">
      <c r="A20" s="39"/>
      <c r="B20" s="39"/>
      <c r="C20" s="47"/>
      <c r="D20" s="81"/>
      <c r="E20" s="116" t="s">
        <v>56</v>
      </c>
      <c r="F20" s="122"/>
      <c r="G20" s="123"/>
      <c r="H20" s="124"/>
      <c r="I20" s="124"/>
      <c r="J20" s="124"/>
      <c r="K20" s="124"/>
      <c r="L20" s="124"/>
      <c r="M20" s="124"/>
      <c r="N20" s="124"/>
      <c r="O20" s="125"/>
      <c r="P20" s="123"/>
      <c r="Q20" s="124"/>
      <c r="R20" s="124"/>
      <c r="S20" s="124"/>
      <c r="T20" s="124"/>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row>
    <row r="21" spans="1:84" s="20" customFormat="1" ht="16.5" customHeight="1" x14ac:dyDescent="0.2">
      <c r="A21" s="126"/>
      <c r="B21" s="126"/>
      <c r="C21" s="127"/>
      <c r="D21" s="82"/>
      <c r="E21" s="128" t="s">
        <v>57</v>
      </c>
      <c r="F21" s="129">
        <f>F18-F19+F20</f>
        <v>1873100</v>
      </c>
      <c r="G21" s="130">
        <f>G18-G19+G20</f>
        <v>1873100</v>
      </c>
      <c r="H21" s="129">
        <f>H18-H19+H20</f>
        <v>1873100</v>
      </c>
      <c r="I21" s="129"/>
      <c r="J21" s="129">
        <f>J18-J19+J20</f>
        <v>1873100</v>
      </c>
      <c r="K21" s="129"/>
      <c r="L21" s="129"/>
      <c r="M21" s="129"/>
      <c r="N21" s="129"/>
      <c r="O21" s="131"/>
      <c r="P21" s="130"/>
      <c r="Q21" s="129"/>
      <c r="R21" s="129"/>
      <c r="S21" s="132"/>
      <c r="T21" s="132"/>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row>
    <row r="22" spans="1:84" s="1" customFormat="1" ht="16.5" customHeight="1" x14ac:dyDescent="0.2">
      <c r="A22" s="88"/>
      <c r="B22" s="88"/>
      <c r="C22" s="226" t="s">
        <v>60</v>
      </c>
      <c r="D22" s="227"/>
      <c r="E22" s="227"/>
      <c r="F22" s="227"/>
      <c r="G22" s="227"/>
      <c r="H22" s="227"/>
      <c r="I22" s="227"/>
      <c r="J22" s="227"/>
      <c r="K22" s="227"/>
      <c r="L22" s="227"/>
      <c r="M22" s="227"/>
      <c r="N22" s="227"/>
      <c r="O22" s="227"/>
      <c r="P22" s="227"/>
      <c r="Q22" s="227"/>
      <c r="R22" s="227"/>
      <c r="S22" s="227"/>
      <c r="T22" s="228"/>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row>
    <row r="23" spans="1:84" s="16" customFormat="1" ht="27" customHeight="1" x14ac:dyDescent="0.2">
      <c r="A23" s="88"/>
      <c r="B23" s="39"/>
      <c r="C23" s="229" t="s">
        <v>83</v>
      </c>
      <c r="D23" s="230"/>
      <c r="E23" s="230"/>
      <c r="F23" s="230"/>
      <c r="G23" s="230"/>
      <c r="H23" s="230"/>
      <c r="I23" s="230"/>
      <c r="J23" s="230"/>
      <c r="K23" s="230"/>
      <c r="L23" s="230"/>
      <c r="M23" s="230"/>
      <c r="N23" s="230"/>
      <c r="O23" s="230"/>
      <c r="P23" s="230"/>
      <c r="Q23" s="230"/>
      <c r="R23" s="230"/>
      <c r="S23" s="230"/>
      <c r="T23" s="231"/>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row>
    <row r="24" spans="1:84" s="20" customFormat="1" ht="16.5" customHeight="1" x14ac:dyDescent="0.2">
      <c r="A24" s="88"/>
      <c r="B24" s="39"/>
      <c r="C24" s="232" t="s">
        <v>82</v>
      </c>
      <c r="D24" s="233"/>
      <c r="E24" s="233"/>
      <c r="F24" s="233"/>
      <c r="G24" s="233"/>
      <c r="H24" s="233"/>
      <c r="I24" s="233"/>
      <c r="J24" s="233"/>
      <c r="K24" s="233"/>
      <c r="L24" s="233"/>
      <c r="M24" s="233"/>
      <c r="N24" s="233"/>
      <c r="O24" s="233"/>
      <c r="P24" s="233"/>
      <c r="Q24" s="233"/>
      <c r="R24" s="233"/>
      <c r="S24" s="233"/>
      <c r="T24" s="23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row>
    <row r="25" spans="1:84" s="3" customFormat="1" ht="16.5" customHeight="1" x14ac:dyDescent="0.2">
      <c r="A25" s="47"/>
      <c r="B25" s="48">
        <v>70095</v>
      </c>
      <c r="C25" s="49"/>
      <c r="D25" s="176" t="s">
        <v>0</v>
      </c>
      <c r="E25" s="74" t="s">
        <v>54</v>
      </c>
      <c r="F25" s="40">
        <f>G25+P25</f>
        <v>84000</v>
      </c>
      <c r="G25" s="41">
        <f>H25+K25+L25+M25</f>
        <v>84000</v>
      </c>
      <c r="H25" s="42">
        <f>SUM(I25:J25)</f>
        <v>84000</v>
      </c>
      <c r="I25" s="55"/>
      <c r="J25" s="38">
        <v>84000</v>
      </c>
      <c r="K25" s="55"/>
      <c r="L25" s="55"/>
      <c r="M25" s="55"/>
      <c r="N25" s="55"/>
      <c r="O25" s="156"/>
      <c r="P25" s="59"/>
      <c r="Q25" s="55"/>
      <c r="R25" s="55"/>
      <c r="S25" s="55"/>
      <c r="T25" s="5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row>
    <row r="26" spans="1:84" s="16" customFormat="1" ht="16.5" customHeight="1" x14ac:dyDescent="0.2">
      <c r="A26" s="39"/>
      <c r="B26" s="39"/>
      <c r="C26" s="47"/>
      <c r="D26" s="177"/>
      <c r="E26" s="74" t="s">
        <v>55</v>
      </c>
      <c r="F26" s="40"/>
      <c r="G26" s="41"/>
      <c r="H26" s="42"/>
      <c r="I26" s="42"/>
      <c r="J26" s="42"/>
      <c r="K26" s="42"/>
      <c r="L26" s="42"/>
      <c r="M26" s="42"/>
      <c r="N26" s="42"/>
      <c r="O26" s="56"/>
      <c r="P26" s="41"/>
      <c r="Q26" s="42"/>
      <c r="R26" s="42"/>
      <c r="S26" s="42"/>
      <c r="T26" s="42"/>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row>
    <row r="27" spans="1:84" s="16" customFormat="1" ht="16.5" customHeight="1" x14ac:dyDescent="0.2">
      <c r="A27" s="39"/>
      <c r="B27" s="39"/>
      <c r="C27" s="47"/>
      <c r="D27" s="177"/>
      <c r="E27" s="74" t="s">
        <v>56</v>
      </c>
      <c r="F27" s="40">
        <f>G27+P27</f>
        <v>20900</v>
      </c>
      <c r="G27" s="41">
        <f>H27+K27+L27+M27</f>
        <v>20900</v>
      </c>
      <c r="H27" s="42">
        <f>SUM(I27:J27)</f>
        <v>20900</v>
      </c>
      <c r="I27" s="42"/>
      <c r="J27" s="42">
        <f>J31+J35</f>
        <v>20900</v>
      </c>
      <c r="K27" s="42"/>
      <c r="L27" s="42"/>
      <c r="M27" s="42"/>
      <c r="N27" s="42"/>
      <c r="O27" s="56"/>
      <c r="P27" s="41"/>
      <c r="Q27" s="42"/>
      <c r="R27" s="42"/>
      <c r="S27" s="42"/>
      <c r="T27" s="42"/>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row>
    <row r="28" spans="1:84" s="20" customFormat="1" ht="16.5" customHeight="1" x14ac:dyDescent="0.2">
      <c r="A28" s="70"/>
      <c r="B28" s="70"/>
      <c r="C28" s="43"/>
      <c r="D28" s="178"/>
      <c r="E28" s="75" t="s">
        <v>57</v>
      </c>
      <c r="F28" s="44">
        <f>F25-F26+F27</f>
        <v>104900</v>
      </c>
      <c r="G28" s="45">
        <f>G25-G26+G27</f>
        <v>104900</v>
      </c>
      <c r="H28" s="44">
        <f>H25-H26+H27</f>
        <v>104900</v>
      </c>
      <c r="I28" s="44"/>
      <c r="J28" s="44">
        <f>J25-J26+J27</f>
        <v>104900</v>
      </c>
      <c r="K28" s="44"/>
      <c r="L28" s="44"/>
      <c r="M28" s="44"/>
      <c r="N28" s="44"/>
      <c r="O28" s="46"/>
      <c r="P28" s="45"/>
      <c r="Q28" s="44"/>
      <c r="R28" s="44"/>
      <c r="S28" s="60"/>
      <c r="T28" s="60"/>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row>
    <row r="29" spans="1:84" s="1" customFormat="1" ht="16.5" customHeight="1" x14ac:dyDescent="0.2">
      <c r="A29" s="47"/>
      <c r="B29" s="47"/>
      <c r="C29" s="47">
        <v>4580</v>
      </c>
      <c r="D29" s="80" t="s">
        <v>63</v>
      </c>
      <c r="E29" s="74" t="s">
        <v>54</v>
      </c>
      <c r="F29" s="40">
        <f>G29+P29</f>
        <v>1000</v>
      </c>
      <c r="G29" s="41">
        <f>H29+K29+L29+M29</f>
        <v>1000</v>
      </c>
      <c r="H29" s="42">
        <f>SUM(I29:J29)</f>
        <v>1000</v>
      </c>
      <c r="I29" s="42"/>
      <c r="J29" s="42">
        <v>1000</v>
      </c>
      <c r="K29" s="42"/>
      <c r="L29" s="42"/>
      <c r="M29" s="42"/>
      <c r="N29" s="42"/>
      <c r="O29" s="56"/>
      <c r="P29" s="57"/>
      <c r="Q29" s="42"/>
      <c r="R29" s="42"/>
      <c r="S29" s="42"/>
      <c r="T29" s="42"/>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row>
    <row r="30" spans="1:84" s="16" customFormat="1" ht="16.5" customHeight="1" x14ac:dyDescent="0.2">
      <c r="A30" s="39"/>
      <c r="B30" s="39"/>
      <c r="C30" s="47"/>
      <c r="D30" s="81"/>
      <c r="E30" s="74" t="s">
        <v>55</v>
      </c>
      <c r="F30" s="40"/>
      <c r="G30" s="41"/>
      <c r="H30" s="42"/>
      <c r="I30" s="42"/>
      <c r="J30" s="42"/>
      <c r="K30" s="42"/>
      <c r="L30" s="42"/>
      <c r="M30" s="42"/>
      <c r="N30" s="42"/>
      <c r="O30" s="56"/>
      <c r="P30" s="41"/>
      <c r="Q30" s="42"/>
      <c r="R30" s="42"/>
      <c r="S30" s="42"/>
      <c r="T30" s="42"/>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row>
    <row r="31" spans="1:84" s="16" customFormat="1" ht="16.5" customHeight="1" x14ac:dyDescent="0.2">
      <c r="A31" s="39"/>
      <c r="B31" s="39"/>
      <c r="C31" s="47"/>
      <c r="D31" s="81"/>
      <c r="E31" s="74" t="s">
        <v>56</v>
      </c>
      <c r="F31" s="40">
        <f>G31+P31</f>
        <v>5000</v>
      </c>
      <c r="G31" s="41">
        <f>H31+K31+L31+M31</f>
        <v>5000</v>
      </c>
      <c r="H31" s="42">
        <f>SUM(I31:J31)</f>
        <v>5000</v>
      </c>
      <c r="I31" s="42"/>
      <c r="J31" s="42">
        <v>5000</v>
      </c>
      <c r="K31" s="42"/>
      <c r="L31" s="42"/>
      <c r="M31" s="42"/>
      <c r="N31" s="42"/>
      <c r="O31" s="56"/>
      <c r="P31" s="41"/>
      <c r="Q31" s="42"/>
      <c r="R31" s="42"/>
      <c r="S31" s="42"/>
      <c r="T31" s="42"/>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row>
    <row r="32" spans="1:84" s="20" customFormat="1" ht="16.5" customHeight="1" x14ac:dyDescent="0.2">
      <c r="A32" s="70"/>
      <c r="B32" s="70"/>
      <c r="C32" s="43"/>
      <c r="D32" s="82"/>
      <c r="E32" s="75" t="s">
        <v>57</v>
      </c>
      <c r="F32" s="44">
        <f>F29-F30+F31</f>
        <v>6000</v>
      </c>
      <c r="G32" s="45">
        <f>G29-G30+G31</f>
        <v>6000</v>
      </c>
      <c r="H32" s="44">
        <f>H29-H30+H31</f>
        <v>6000</v>
      </c>
      <c r="I32" s="44"/>
      <c r="J32" s="44">
        <f>J29-J30+J31</f>
        <v>6000</v>
      </c>
      <c r="K32" s="44"/>
      <c r="L32" s="44"/>
      <c r="M32" s="44"/>
      <c r="N32" s="44"/>
      <c r="O32" s="46"/>
      <c r="P32" s="45"/>
      <c r="Q32" s="44"/>
      <c r="R32" s="44"/>
      <c r="S32" s="60"/>
      <c r="T32" s="60"/>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row>
    <row r="33" spans="1:84" s="1" customFormat="1" ht="16.5" customHeight="1" x14ac:dyDescent="0.2">
      <c r="A33" s="47"/>
      <c r="B33" s="47"/>
      <c r="C33" s="47">
        <v>4590</v>
      </c>
      <c r="D33" s="182" t="s">
        <v>30</v>
      </c>
      <c r="E33" s="74" t="s">
        <v>54</v>
      </c>
      <c r="F33" s="40">
        <f>G33+P33</f>
        <v>35000</v>
      </c>
      <c r="G33" s="41">
        <f>H33+K33+L33+M33</f>
        <v>35000</v>
      </c>
      <c r="H33" s="42">
        <f>SUM(I33:J33)</f>
        <v>35000</v>
      </c>
      <c r="I33" s="42"/>
      <c r="J33" s="42">
        <v>35000</v>
      </c>
      <c r="K33" s="42"/>
      <c r="L33" s="42"/>
      <c r="M33" s="42"/>
      <c r="N33" s="42"/>
      <c r="O33" s="56"/>
      <c r="P33" s="57"/>
      <c r="Q33" s="42"/>
      <c r="R33" s="42"/>
      <c r="S33" s="42"/>
      <c r="T33" s="42"/>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row>
    <row r="34" spans="1:84" s="16" customFormat="1" ht="16.5" customHeight="1" x14ac:dyDescent="0.2">
      <c r="A34" s="39"/>
      <c r="B34" s="39"/>
      <c r="C34" s="47"/>
      <c r="D34" s="183"/>
      <c r="E34" s="74" t="s">
        <v>55</v>
      </c>
      <c r="F34" s="40"/>
      <c r="G34" s="41"/>
      <c r="H34" s="42"/>
      <c r="I34" s="42"/>
      <c r="J34" s="42"/>
      <c r="K34" s="42"/>
      <c r="L34" s="42"/>
      <c r="M34" s="42"/>
      <c r="N34" s="42"/>
      <c r="O34" s="56"/>
      <c r="P34" s="41"/>
      <c r="Q34" s="42"/>
      <c r="R34" s="42"/>
      <c r="S34" s="42"/>
      <c r="T34" s="42"/>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row>
    <row r="35" spans="1:84" s="16" customFormat="1" ht="16.5" customHeight="1" x14ac:dyDescent="0.2">
      <c r="A35" s="39"/>
      <c r="B35" s="39"/>
      <c r="C35" s="47"/>
      <c r="D35" s="183"/>
      <c r="E35" s="74" t="s">
        <v>56</v>
      </c>
      <c r="F35" s="40">
        <f>G35+P35</f>
        <v>15900</v>
      </c>
      <c r="G35" s="41">
        <f>H35+K35+L35+M35</f>
        <v>15900</v>
      </c>
      <c r="H35" s="42">
        <f>SUM(I35:J35)</f>
        <v>15900</v>
      </c>
      <c r="I35" s="42"/>
      <c r="J35" s="42">
        <v>15900</v>
      </c>
      <c r="K35" s="42"/>
      <c r="L35" s="42"/>
      <c r="M35" s="42"/>
      <c r="N35" s="42"/>
      <c r="O35" s="56"/>
      <c r="P35" s="41"/>
      <c r="Q35" s="42"/>
      <c r="R35" s="42"/>
      <c r="S35" s="42"/>
      <c r="T35" s="42"/>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row>
    <row r="36" spans="1:84" s="20" customFormat="1" ht="16.5" customHeight="1" x14ac:dyDescent="0.2">
      <c r="A36" s="70"/>
      <c r="B36" s="70"/>
      <c r="C36" s="43"/>
      <c r="D36" s="184"/>
      <c r="E36" s="75" t="s">
        <v>57</v>
      </c>
      <c r="F36" s="44">
        <f>F33-F34+F35</f>
        <v>50900</v>
      </c>
      <c r="G36" s="45">
        <f>G33-G34+G35</f>
        <v>50900</v>
      </c>
      <c r="H36" s="44">
        <f>H33-H34+H35</f>
        <v>50900</v>
      </c>
      <c r="I36" s="44"/>
      <c r="J36" s="44">
        <f>J33-J34+J35</f>
        <v>50900</v>
      </c>
      <c r="K36" s="44"/>
      <c r="L36" s="44"/>
      <c r="M36" s="44"/>
      <c r="N36" s="44"/>
      <c r="O36" s="46"/>
      <c r="P36" s="45"/>
      <c r="Q36" s="44"/>
      <c r="R36" s="44"/>
      <c r="S36" s="60"/>
      <c r="T36" s="60"/>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row>
    <row r="37" spans="1:84" s="106" customFormat="1" ht="16.5" customHeight="1" x14ac:dyDescent="0.2">
      <c r="A37" s="88"/>
      <c r="B37" s="88"/>
      <c r="C37" s="223" t="s">
        <v>60</v>
      </c>
      <c r="D37" s="224"/>
      <c r="E37" s="224"/>
      <c r="F37" s="224"/>
      <c r="G37" s="224"/>
      <c r="H37" s="224"/>
      <c r="I37" s="224"/>
      <c r="J37" s="224"/>
      <c r="K37" s="224"/>
      <c r="L37" s="224"/>
      <c r="M37" s="224"/>
      <c r="N37" s="224"/>
      <c r="O37" s="224"/>
      <c r="P37" s="224"/>
      <c r="Q37" s="224"/>
      <c r="R37" s="224"/>
      <c r="S37" s="224"/>
      <c r="T37" s="225"/>
    </row>
    <row r="38" spans="1:84" s="106" customFormat="1" ht="28.5" customHeight="1" x14ac:dyDescent="0.2">
      <c r="A38" s="88"/>
      <c r="B38" s="39"/>
      <c r="C38" s="229" t="s">
        <v>83</v>
      </c>
      <c r="D38" s="230"/>
      <c r="E38" s="230"/>
      <c r="F38" s="230"/>
      <c r="G38" s="230"/>
      <c r="H38" s="230"/>
      <c r="I38" s="230"/>
      <c r="J38" s="230"/>
      <c r="K38" s="230"/>
      <c r="L38" s="230"/>
      <c r="M38" s="230"/>
      <c r="N38" s="230"/>
      <c r="O38" s="230"/>
      <c r="P38" s="230"/>
      <c r="Q38" s="230"/>
      <c r="R38" s="230"/>
      <c r="S38" s="230"/>
      <c r="T38" s="231"/>
    </row>
    <row r="39" spans="1:84" s="106" customFormat="1" ht="16.5" customHeight="1" x14ac:dyDescent="0.2">
      <c r="A39" s="88"/>
      <c r="B39" s="39"/>
      <c r="C39" s="179" t="s">
        <v>84</v>
      </c>
      <c r="D39" s="180"/>
      <c r="E39" s="180"/>
      <c r="F39" s="180"/>
      <c r="G39" s="180"/>
      <c r="H39" s="180"/>
      <c r="I39" s="180"/>
      <c r="J39" s="180"/>
      <c r="K39" s="180"/>
      <c r="L39" s="180"/>
      <c r="M39" s="180"/>
      <c r="N39" s="180"/>
      <c r="O39" s="180"/>
      <c r="P39" s="180"/>
      <c r="Q39" s="180"/>
      <c r="R39" s="180"/>
      <c r="S39" s="180"/>
      <c r="T39" s="181"/>
    </row>
    <row r="40" spans="1:84" s="106" customFormat="1" ht="16.5" customHeight="1" x14ac:dyDescent="0.2">
      <c r="A40" s="88"/>
      <c r="B40" s="39"/>
      <c r="C40" s="194" t="s">
        <v>85</v>
      </c>
      <c r="D40" s="195"/>
      <c r="E40" s="195"/>
      <c r="F40" s="195"/>
      <c r="G40" s="195"/>
      <c r="H40" s="195"/>
      <c r="I40" s="195"/>
      <c r="J40" s="195"/>
      <c r="K40" s="195"/>
      <c r="L40" s="195"/>
      <c r="M40" s="195"/>
      <c r="N40" s="195"/>
      <c r="O40" s="195"/>
      <c r="P40" s="195"/>
      <c r="Q40" s="195"/>
      <c r="R40" s="195"/>
      <c r="S40" s="195"/>
      <c r="T40" s="196"/>
    </row>
    <row r="41" spans="1:84" s="2" customFormat="1" ht="18" customHeight="1" x14ac:dyDescent="0.2">
      <c r="A41" s="50">
        <v>750</v>
      </c>
      <c r="B41" s="50"/>
      <c r="C41" s="100"/>
      <c r="D41" s="191" t="s">
        <v>8</v>
      </c>
      <c r="E41" s="72" t="s">
        <v>54</v>
      </c>
      <c r="F41" s="27">
        <f>G41+P41</f>
        <v>16616314.660000002</v>
      </c>
      <c r="G41" s="28">
        <f>H41+K41+L41+M41</f>
        <v>14335691.660000002</v>
      </c>
      <c r="H41" s="29">
        <f>SUM(I41:J41)</f>
        <v>13155362.580000002</v>
      </c>
      <c r="I41" s="29">
        <v>10394624.460000001</v>
      </c>
      <c r="J41" s="29">
        <v>2760738.12</v>
      </c>
      <c r="K41" s="29"/>
      <c r="L41" s="29">
        <v>586287</v>
      </c>
      <c r="M41" s="29">
        <v>594042.07999999996</v>
      </c>
      <c r="N41" s="51"/>
      <c r="O41" s="52"/>
      <c r="P41" s="28">
        <f>Q41+S41+T41</f>
        <v>2280623</v>
      </c>
      <c r="Q41" s="29">
        <v>2280623</v>
      </c>
      <c r="R41" s="29">
        <v>1820784.55</v>
      </c>
      <c r="S41" s="29"/>
      <c r="T41" s="29"/>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row>
    <row r="42" spans="1:84" s="19" customFormat="1" ht="18" customHeight="1" x14ac:dyDescent="0.2">
      <c r="A42" s="26"/>
      <c r="B42" s="26"/>
      <c r="C42" s="69"/>
      <c r="D42" s="192"/>
      <c r="E42" s="72" t="s">
        <v>55</v>
      </c>
      <c r="F42" s="27">
        <f>G42+P42</f>
        <v>35000</v>
      </c>
      <c r="G42" s="30">
        <f>H42+K42+L42+M42</f>
        <v>35000</v>
      </c>
      <c r="H42" s="31">
        <f>SUM(I42:J42)</f>
        <v>35000</v>
      </c>
      <c r="I42" s="31"/>
      <c r="J42" s="31">
        <f>J46+J67</f>
        <v>35000</v>
      </c>
      <c r="K42" s="31"/>
      <c r="L42" s="31"/>
      <c r="M42" s="31"/>
      <c r="N42" s="31"/>
      <c r="O42" s="115"/>
      <c r="P42" s="30"/>
      <c r="Q42" s="31"/>
      <c r="R42" s="31"/>
      <c r="S42" s="31"/>
      <c r="T42" s="31"/>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row>
    <row r="43" spans="1:84" s="19" customFormat="1" ht="18" customHeight="1" x14ac:dyDescent="0.2">
      <c r="A43" s="26"/>
      <c r="B43" s="26"/>
      <c r="C43" s="69"/>
      <c r="D43" s="192"/>
      <c r="E43" s="72" t="s">
        <v>56</v>
      </c>
      <c r="F43" s="27">
        <f>G43+P43</f>
        <v>35000</v>
      </c>
      <c r="G43" s="30">
        <f>H43+K43+L43+M43</f>
        <v>35000</v>
      </c>
      <c r="H43" s="31">
        <f>SUM(I43:J43)</f>
        <v>35000</v>
      </c>
      <c r="I43" s="31">
        <f>I47+I68</f>
        <v>15000</v>
      </c>
      <c r="J43" s="31">
        <f>J47+J68</f>
        <v>20000</v>
      </c>
      <c r="K43" s="31"/>
      <c r="L43" s="31"/>
      <c r="M43" s="31"/>
      <c r="N43" s="31"/>
      <c r="O43" s="115"/>
      <c r="P43" s="30"/>
      <c r="Q43" s="31"/>
      <c r="R43" s="31"/>
      <c r="S43" s="31"/>
      <c r="T43" s="31"/>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row>
    <row r="44" spans="1:84" s="1" customFormat="1" ht="18" customHeight="1" x14ac:dyDescent="0.2">
      <c r="A44" s="69"/>
      <c r="B44" s="69"/>
      <c r="C44" s="32"/>
      <c r="D44" s="193"/>
      <c r="E44" s="73" t="s">
        <v>57</v>
      </c>
      <c r="F44" s="33">
        <f t="shared" ref="F44:R44" si="1">F41-F42+F43</f>
        <v>16616314.660000002</v>
      </c>
      <c r="G44" s="34">
        <f t="shared" si="1"/>
        <v>14335691.660000002</v>
      </c>
      <c r="H44" s="33">
        <f t="shared" si="1"/>
        <v>13155362.580000002</v>
      </c>
      <c r="I44" s="83">
        <f>I41-I42+I43</f>
        <v>10409624.460000001</v>
      </c>
      <c r="J44" s="33">
        <f t="shared" si="1"/>
        <v>2745738.12</v>
      </c>
      <c r="K44" s="33"/>
      <c r="L44" s="33">
        <f>L41-L42+L43</f>
        <v>586287</v>
      </c>
      <c r="M44" s="33">
        <f>M41-M42+M43</f>
        <v>594042.07999999996</v>
      </c>
      <c r="N44" s="33"/>
      <c r="O44" s="35"/>
      <c r="P44" s="34">
        <f t="shared" si="1"/>
        <v>2280623</v>
      </c>
      <c r="Q44" s="33">
        <f t="shared" si="1"/>
        <v>2280623</v>
      </c>
      <c r="R44" s="33">
        <f t="shared" si="1"/>
        <v>1820784.55</v>
      </c>
      <c r="S44" s="83"/>
      <c r="T44" s="83"/>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row>
    <row r="45" spans="1:84" s="17" customFormat="1" ht="16.5" customHeight="1" x14ac:dyDescent="0.2">
      <c r="A45" s="39"/>
      <c r="B45" s="48">
        <v>75023</v>
      </c>
      <c r="C45" s="49"/>
      <c r="D45" s="176" t="s">
        <v>21</v>
      </c>
      <c r="E45" s="74" t="s">
        <v>54</v>
      </c>
      <c r="F45" s="40">
        <f>G45+P45</f>
        <v>10221723.460000001</v>
      </c>
      <c r="G45" s="41">
        <f>H45+K45+L45+M45</f>
        <v>10180665.460000001</v>
      </c>
      <c r="H45" s="42">
        <f>SUM(I45:J45)</f>
        <v>10159965.460000001</v>
      </c>
      <c r="I45" s="38">
        <v>8425096.4600000009</v>
      </c>
      <c r="J45" s="38">
        <v>1734869</v>
      </c>
      <c r="K45" s="38"/>
      <c r="L45" s="38">
        <v>20700</v>
      </c>
      <c r="M45" s="38"/>
      <c r="N45" s="55"/>
      <c r="O45" s="156"/>
      <c r="P45" s="37">
        <f>Q45+S45+T45</f>
        <v>41058</v>
      </c>
      <c r="Q45" s="38">
        <v>41058</v>
      </c>
      <c r="R45" s="38"/>
      <c r="S45" s="38"/>
      <c r="T45" s="5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row>
    <row r="46" spans="1:84" s="16" customFormat="1" ht="16.5" customHeight="1" x14ac:dyDescent="0.2">
      <c r="A46" s="39"/>
      <c r="B46" s="39"/>
      <c r="C46" s="47"/>
      <c r="D46" s="177"/>
      <c r="E46" s="74" t="s">
        <v>55</v>
      </c>
      <c r="F46" s="40">
        <f>G46+P46</f>
        <v>20000</v>
      </c>
      <c r="G46" s="41">
        <f>H46+K46+L46+M46</f>
        <v>20000</v>
      </c>
      <c r="H46" s="42">
        <f>SUM(I46:J46)</f>
        <v>20000</v>
      </c>
      <c r="I46" s="42"/>
      <c r="J46" s="42">
        <f>J50+J54+J58</f>
        <v>20000</v>
      </c>
      <c r="K46" s="42"/>
      <c r="L46" s="42"/>
      <c r="M46" s="42"/>
      <c r="N46" s="42"/>
      <c r="O46" s="56"/>
      <c r="P46" s="41"/>
      <c r="Q46" s="42"/>
      <c r="R46" s="42"/>
      <c r="S46" s="42"/>
      <c r="T46" s="42"/>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row>
    <row r="47" spans="1:84" s="16" customFormat="1" ht="16.5" customHeight="1" x14ac:dyDescent="0.2">
      <c r="A47" s="39"/>
      <c r="B47" s="39"/>
      <c r="C47" s="47"/>
      <c r="D47" s="177"/>
      <c r="E47" s="74" t="s">
        <v>56</v>
      </c>
      <c r="F47" s="40">
        <f>G47+P47</f>
        <v>20000</v>
      </c>
      <c r="G47" s="41">
        <f>H47+K47+L47+M47</f>
        <v>20000</v>
      </c>
      <c r="H47" s="42">
        <f>SUM(I47:J47)</f>
        <v>20000</v>
      </c>
      <c r="I47" s="42"/>
      <c r="J47" s="42">
        <f>J51+J55+J59</f>
        <v>20000</v>
      </c>
      <c r="K47" s="42"/>
      <c r="L47" s="42"/>
      <c r="M47" s="42"/>
      <c r="N47" s="42"/>
      <c r="O47" s="56"/>
      <c r="P47" s="41"/>
      <c r="Q47" s="42"/>
      <c r="R47" s="42"/>
      <c r="S47" s="42"/>
      <c r="T47" s="42"/>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row>
    <row r="48" spans="1:84" s="20" customFormat="1" ht="16.5" customHeight="1" x14ac:dyDescent="0.2">
      <c r="A48" s="70"/>
      <c r="B48" s="70"/>
      <c r="C48" s="43"/>
      <c r="D48" s="178"/>
      <c r="E48" s="75" t="s">
        <v>57</v>
      </c>
      <c r="F48" s="44">
        <f t="shared" ref="F48:Q48" si="2">F45-F46+F47</f>
        <v>10221723.460000001</v>
      </c>
      <c r="G48" s="45">
        <f t="shared" si="2"/>
        <v>10180665.460000001</v>
      </c>
      <c r="H48" s="44">
        <f t="shared" si="2"/>
        <v>10159965.460000001</v>
      </c>
      <c r="I48" s="60">
        <f>I45-I46+I47</f>
        <v>8425096.4600000009</v>
      </c>
      <c r="J48" s="60">
        <f t="shared" si="2"/>
        <v>1734869</v>
      </c>
      <c r="K48" s="44"/>
      <c r="L48" s="60">
        <f>L45-L46+L47</f>
        <v>20700</v>
      </c>
      <c r="M48" s="44"/>
      <c r="N48" s="44"/>
      <c r="O48" s="46"/>
      <c r="P48" s="45">
        <f t="shared" si="2"/>
        <v>41058</v>
      </c>
      <c r="Q48" s="44">
        <f t="shared" si="2"/>
        <v>41058</v>
      </c>
      <c r="R48" s="44"/>
      <c r="S48" s="60"/>
      <c r="T48" s="60"/>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row>
    <row r="49" spans="1:84" s="1" customFormat="1" ht="16.5" customHeight="1" x14ac:dyDescent="0.2">
      <c r="A49" s="47"/>
      <c r="B49" s="47"/>
      <c r="C49" s="47">
        <v>4210</v>
      </c>
      <c r="D49" s="182" t="s">
        <v>27</v>
      </c>
      <c r="E49" s="74" t="s">
        <v>54</v>
      </c>
      <c r="F49" s="40">
        <f>G49+P49</f>
        <v>170500</v>
      </c>
      <c r="G49" s="41">
        <f>H49+K49+L49+M49</f>
        <v>170500</v>
      </c>
      <c r="H49" s="42">
        <f>SUM(I49:J49)</f>
        <v>170500</v>
      </c>
      <c r="I49" s="42"/>
      <c r="J49" s="42">
        <v>170500</v>
      </c>
      <c r="K49" s="42"/>
      <c r="L49" s="42"/>
      <c r="M49" s="42"/>
      <c r="N49" s="42"/>
      <c r="O49" s="56"/>
      <c r="P49" s="57"/>
      <c r="Q49" s="42"/>
      <c r="R49" s="42"/>
      <c r="S49" s="42"/>
      <c r="T49" s="42"/>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row>
    <row r="50" spans="1:84" s="16" customFormat="1" ht="16.5" customHeight="1" x14ac:dyDescent="0.2">
      <c r="A50" s="39"/>
      <c r="B50" s="39"/>
      <c r="C50" s="47"/>
      <c r="D50" s="183"/>
      <c r="E50" s="74" t="s">
        <v>55</v>
      </c>
      <c r="F50" s="40"/>
      <c r="G50" s="41"/>
      <c r="H50" s="42"/>
      <c r="I50" s="42"/>
      <c r="J50" s="42"/>
      <c r="K50" s="42"/>
      <c r="L50" s="42"/>
      <c r="M50" s="42"/>
      <c r="N50" s="42"/>
      <c r="O50" s="56"/>
      <c r="P50" s="41"/>
      <c r="Q50" s="42"/>
      <c r="R50" s="42"/>
      <c r="S50" s="42"/>
      <c r="T50" s="42"/>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row>
    <row r="51" spans="1:84" s="16" customFormat="1" ht="16.5" customHeight="1" x14ac:dyDescent="0.2">
      <c r="A51" s="39"/>
      <c r="B51" s="39"/>
      <c r="C51" s="47"/>
      <c r="D51" s="183"/>
      <c r="E51" s="74" t="s">
        <v>56</v>
      </c>
      <c r="F51" s="40">
        <f>G51+P51</f>
        <v>10000</v>
      </c>
      <c r="G51" s="41">
        <f>H51+K51+L51+M51</f>
        <v>10000</v>
      </c>
      <c r="H51" s="42">
        <f>SUM(I51:J51)</f>
        <v>10000</v>
      </c>
      <c r="I51" s="42"/>
      <c r="J51" s="42">
        <v>10000</v>
      </c>
      <c r="K51" s="42"/>
      <c r="L51" s="42"/>
      <c r="M51" s="42"/>
      <c r="N51" s="42"/>
      <c r="O51" s="56"/>
      <c r="P51" s="41"/>
      <c r="Q51" s="42"/>
      <c r="R51" s="42"/>
      <c r="S51" s="42"/>
      <c r="T51" s="42"/>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row>
    <row r="52" spans="1:84" s="20" customFormat="1" ht="16.5" customHeight="1" x14ac:dyDescent="0.2">
      <c r="A52" s="70"/>
      <c r="B52" s="70"/>
      <c r="C52" s="43"/>
      <c r="D52" s="184"/>
      <c r="E52" s="75" t="s">
        <v>57</v>
      </c>
      <c r="F52" s="44">
        <f>F49-F50+F51</f>
        <v>180500</v>
      </c>
      <c r="G52" s="45">
        <f>G49-G50+G51</f>
        <v>180500</v>
      </c>
      <c r="H52" s="44">
        <f>H49-H50+H51</f>
        <v>180500</v>
      </c>
      <c r="I52" s="44"/>
      <c r="J52" s="44">
        <f>J49-J50+J51</f>
        <v>180500</v>
      </c>
      <c r="K52" s="44"/>
      <c r="L52" s="44"/>
      <c r="M52" s="44"/>
      <c r="N52" s="44"/>
      <c r="O52" s="46"/>
      <c r="P52" s="45"/>
      <c r="Q52" s="44"/>
      <c r="R52" s="44"/>
      <c r="S52" s="60"/>
      <c r="T52" s="60"/>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row>
    <row r="53" spans="1:84" s="1" customFormat="1" ht="16.5" customHeight="1" x14ac:dyDescent="0.2">
      <c r="A53" s="47"/>
      <c r="B53" s="47"/>
      <c r="C53" s="47">
        <v>4300</v>
      </c>
      <c r="D53" s="182" t="s">
        <v>29</v>
      </c>
      <c r="E53" s="74" t="s">
        <v>54</v>
      </c>
      <c r="F53" s="40">
        <f>G53+P53</f>
        <v>785800</v>
      </c>
      <c r="G53" s="41">
        <f>H53+K53+L53+M53</f>
        <v>785800</v>
      </c>
      <c r="H53" s="42">
        <f>SUM(I53:J53)</f>
        <v>785800</v>
      </c>
      <c r="I53" s="42"/>
      <c r="J53" s="42">
        <v>785800</v>
      </c>
      <c r="K53" s="42"/>
      <c r="L53" s="42"/>
      <c r="M53" s="42"/>
      <c r="N53" s="42"/>
      <c r="O53" s="56"/>
      <c r="P53" s="57"/>
      <c r="Q53" s="42"/>
      <c r="R53" s="42"/>
      <c r="S53" s="42"/>
      <c r="T53" s="42"/>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row>
    <row r="54" spans="1:84" s="16" customFormat="1" ht="16.5" customHeight="1" x14ac:dyDescent="0.2">
      <c r="A54" s="39"/>
      <c r="B54" s="39"/>
      <c r="C54" s="47"/>
      <c r="D54" s="183"/>
      <c r="E54" s="74" t="s">
        <v>55</v>
      </c>
      <c r="F54" s="40"/>
      <c r="G54" s="41"/>
      <c r="H54" s="42"/>
      <c r="I54" s="42"/>
      <c r="J54" s="42"/>
      <c r="K54" s="42"/>
      <c r="L54" s="42"/>
      <c r="M54" s="42"/>
      <c r="N54" s="42"/>
      <c r="O54" s="56"/>
      <c r="P54" s="41"/>
      <c r="Q54" s="42"/>
      <c r="R54" s="42"/>
      <c r="S54" s="42"/>
      <c r="T54" s="42"/>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row>
    <row r="55" spans="1:84" s="16" customFormat="1" ht="16.5" customHeight="1" x14ac:dyDescent="0.2">
      <c r="A55" s="39"/>
      <c r="B55" s="39"/>
      <c r="C55" s="47"/>
      <c r="D55" s="183"/>
      <c r="E55" s="74" t="s">
        <v>56</v>
      </c>
      <c r="F55" s="40">
        <f>G55+P55</f>
        <v>10000</v>
      </c>
      <c r="G55" s="41">
        <f>H55+K55+L55+M55</f>
        <v>10000</v>
      </c>
      <c r="H55" s="42">
        <f>SUM(I55:J55)</f>
        <v>10000</v>
      </c>
      <c r="I55" s="42"/>
      <c r="J55" s="42">
        <v>10000</v>
      </c>
      <c r="K55" s="42"/>
      <c r="L55" s="42"/>
      <c r="M55" s="42"/>
      <c r="N55" s="42"/>
      <c r="O55" s="56"/>
      <c r="P55" s="41"/>
      <c r="Q55" s="42"/>
      <c r="R55" s="42"/>
      <c r="S55" s="42"/>
      <c r="T55" s="42"/>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row>
    <row r="56" spans="1:84" s="20" customFormat="1" ht="16.5" customHeight="1" x14ac:dyDescent="0.2">
      <c r="A56" s="70"/>
      <c r="B56" s="70"/>
      <c r="C56" s="43"/>
      <c r="D56" s="184"/>
      <c r="E56" s="75" t="s">
        <v>57</v>
      </c>
      <c r="F56" s="44">
        <f>F53-F54+F55</f>
        <v>795800</v>
      </c>
      <c r="G56" s="45">
        <f>G53-G54+G55</f>
        <v>795800</v>
      </c>
      <c r="H56" s="44">
        <f>H53-H54+H55</f>
        <v>795800</v>
      </c>
      <c r="I56" s="44"/>
      <c r="J56" s="44">
        <f>J53-J54+J55</f>
        <v>795800</v>
      </c>
      <c r="K56" s="44"/>
      <c r="L56" s="44"/>
      <c r="M56" s="44"/>
      <c r="N56" s="44"/>
      <c r="O56" s="46"/>
      <c r="P56" s="45"/>
      <c r="Q56" s="44"/>
      <c r="R56" s="44"/>
      <c r="S56" s="60"/>
      <c r="T56" s="60"/>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row>
    <row r="57" spans="1:84" s="1" customFormat="1" ht="16.5" customHeight="1" x14ac:dyDescent="0.2">
      <c r="A57" s="47"/>
      <c r="B57" s="47"/>
      <c r="C57" s="47">
        <v>4360</v>
      </c>
      <c r="D57" s="182" t="s">
        <v>66</v>
      </c>
      <c r="E57" s="74" t="s">
        <v>54</v>
      </c>
      <c r="F57" s="40">
        <f>G57+P57</f>
        <v>49500</v>
      </c>
      <c r="G57" s="41">
        <f>H57+K57+L57+M57</f>
        <v>49500</v>
      </c>
      <c r="H57" s="42">
        <f>SUM(I57:J57)</f>
        <v>49500</v>
      </c>
      <c r="I57" s="42"/>
      <c r="J57" s="42">
        <v>49500</v>
      </c>
      <c r="K57" s="42"/>
      <c r="L57" s="42"/>
      <c r="M57" s="42"/>
      <c r="N57" s="42"/>
      <c r="O57" s="56"/>
      <c r="P57" s="57"/>
      <c r="Q57" s="42"/>
      <c r="R57" s="42"/>
      <c r="S57" s="42"/>
      <c r="T57" s="42"/>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row>
    <row r="58" spans="1:84" s="16" customFormat="1" ht="16.5" customHeight="1" x14ac:dyDescent="0.2">
      <c r="A58" s="39"/>
      <c r="B58" s="39"/>
      <c r="C58" s="47"/>
      <c r="D58" s="183"/>
      <c r="E58" s="74" t="s">
        <v>55</v>
      </c>
      <c r="F58" s="40">
        <f>G58+P58</f>
        <v>20000</v>
      </c>
      <c r="G58" s="41">
        <f>H58+K58+L58+M58</f>
        <v>20000</v>
      </c>
      <c r="H58" s="42">
        <f>SUM(I58:J58)</f>
        <v>20000</v>
      </c>
      <c r="I58" s="42"/>
      <c r="J58" s="42">
        <v>20000</v>
      </c>
      <c r="K58" s="42"/>
      <c r="L58" s="42"/>
      <c r="M58" s="42"/>
      <c r="N58" s="42"/>
      <c r="O58" s="56"/>
      <c r="P58" s="41"/>
      <c r="Q58" s="42"/>
      <c r="R58" s="42"/>
      <c r="S58" s="42"/>
      <c r="T58" s="42"/>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row>
    <row r="59" spans="1:84" s="16" customFormat="1" ht="16.5" customHeight="1" x14ac:dyDescent="0.2">
      <c r="A59" s="39"/>
      <c r="B59" s="39"/>
      <c r="C59" s="47"/>
      <c r="D59" s="183"/>
      <c r="E59" s="74" t="s">
        <v>56</v>
      </c>
      <c r="F59" s="40"/>
      <c r="G59" s="41"/>
      <c r="H59" s="42"/>
      <c r="I59" s="42"/>
      <c r="J59" s="42"/>
      <c r="K59" s="42"/>
      <c r="L59" s="42"/>
      <c r="M59" s="42"/>
      <c r="N59" s="42"/>
      <c r="O59" s="56"/>
      <c r="P59" s="41"/>
      <c r="Q59" s="42"/>
      <c r="R59" s="42"/>
      <c r="S59" s="42"/>
      <c r="T59" s="42"/>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row>
    <row r="60" spans="1:84" s="20" customFormat="1" ht="16.5" customHeight="1" x14ac:dyDescent="0.2">
      <c r="A60" s="70"/>
      <c r="B60" s="70"/>
      <c r="C60" s="43"/>
      <c r="D60" s="184"/>
      <c r="E60" s="75" t="s">
        <v>57</v>
      </c>
      <c r="F60" s="44">
        <f>F57-F58+F59</f>
        <v>29500</v>
      </c>
      <c r="G60" s="45">
        <f>G57-G58+G59</f>
        <v>29500</v>
      </c>
      <c r="H60" s="44">
        <f>H57-H58+H59</f>
        <v>29500</v>
      </c>
      <c r="I60" s="44"/>
      <c r="J60" s="44">
        <f>J57-J58+J59</f>
        <v>29500</v>
      </c>
      <c r="K60" s="44"/>
      <c r="L60" s="44"/>
      <c r="M60" s="44"/>
      <c r="N60" s="44"/>
      <c r="O60" s="46"/>
      <c r="P60" s="45"/>
      <c r="Q60" s="44"/>
      <c r="R60" s="44"/>
      <c r="S60" s="60"/>
      <c r="T60" s="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row>
    <row r="61" spans="1:84" s="106" customFormat="1" ht="17.25" customHeight="1" x14ac:dyDescent="0.2">
      <c r="A61" s="88"/>
      <c r="B61" s="88"/>
      <c r="C61" s="223" t="s">
        <v>60</v>
      </c>
      <c r="D61" s="224"/>
      <c r="E61" s="224"/>
      <c r="F61" s="224"/>
      <c r="G61" s="224"/>
      <c r="H61" s="224"/>
      <c r="I61" s="224"/>
      <c r="J61" s="224"/>
      <c r="K61" s="224"/>
      <c r="L61" s="224"/>
      <c r="M61" s="224"/>
      <c r="N61" s="224"/>
      <c r="O61" s="224"/>
      <c r="P61" s="224"/>
      <c r="Q61" s="224"/>
      <c r="R61" s="224"/>
      <c r="S61" s="224"/>
      <c r="T61" s="225"/>
    </row>
    <row r="62" spans="1:84" s="106" customFormat="1" ht="17.25" customHeight="1" x14ac:dyDescent="0.2">
      <c r="A62" s="88"/>
      <c r="B62" s="39"/>
      <c r="C62" s="179" t="s">
        <v>86</v>
      </c>
      <c r="D62" s="180"/>
      <c r="E62" s="180"/>
      <c r="F62" s="180"/>
      <c r="G62" s="180"/>
      <c r="H62" s="180"/>
      <c r="I62" s="180"/>
      <c r="J62" s="180"/>
      <c r="K62" s="180"/>
      <c r="L62" s="180"/>
      <c r="M62" s="180"/>
      <c r="N62" s="180"/>
      <c r="O62" s="180"/>
      <c r="P62" s="180"/>
      <c r="Q62" s="180"/>
      <c r="R62" s="180"/>
      <c r="S62" s="180"/>
      <c r="T62" s="181"/>
    </row>
    <row r="63" spans="1:84" s="106" customFormat="1" ht="17.25" customHeight="1" x14ac:dyDescent="0.2">
      <c r="A63" s="88"/>
      <c r="B63" s="39"/>
      <c r="C63" s="179" t="s">
        <v>87</v>
      </c>
      <c r="D63" s="180"/>
      <c r="E63" s="180"/>
      <c r="F63" s="180"/>
      <c r="G63" s="180"/>
      <c r="H63" s="180"/>
      <c r="I63" s="180"/>
      <c r="J63" s="180"/>
      <c r="K63" s="180"/>
      <c r="L63" s="180"/>
      <c r="M63" s="180"/>
      <c r="N63" s="180"/>
      <c r="O63" s="180"/>
      <c r="P63" s="180"/>
      <c r="Q63" s="180"/>
      <c r="R63" s="180"/>
      <c r="S63" s="180"/>
      <c r="T63" s="181"/>
    </row>
    <row r="64" spans="1:84" s="106" customFormat="1" ht="17.25" customHeight="1" x14ac:dyDescent="0.2">
      <c r="A64" s="88"/>
      <c r="B64" s="39"/>
      <c r="C64" s="179" t="s">
        <v>88</v>
      </c>
      <c r="D64" s="180"/>
      <c r="E64" s="180"/>
      <c r="F64" s="180"/>
      <c r="G64" s="180"/>
      <c r="H64" s="180"/>
      <c r="I64" s="180"/>
      <c r="J64" s="180"/>
      <c r="K64" s="180"/>
      <c r="L64" s="180"/>
      <c r="M64" s="180"/>
      <c r="N64" s="180"/>
      <c r="O64" s="180"/>
      <c r="P64" s="180"/>
      <c r="Q64" s="180"/>
      <c r="R64" s="180"/>
      <c r="S64" s="180"/>
      <c r="T64" s="181"/>
    </row>
    <row r="65" spans="1:84" s="106" customFormat="1" ht="17.25" customHeight="1" x14ac:dyDescent="0.2">
      <c r="A65" s="88"/>
      <c r="B65" s="39"/>
      <c r="C65" s="194" t="s">
        <v>89</v>
      </c>
      <c r="D65" s="195"/>
      <c r="E65" s="195"/>
      <c r="F65" s="195"/>
      <c r="G65" s="195"/>
      <c r="H65" s="195"/>
      <c r="I65" s="195"/>
      <c r="J65" s="195"/>
      <c r="K65" s="195"/>
      <c r="L65" s="195"/>
      <c r="M65" s="195"/>
      <c r="N65" s="195"/>
      <c r="O65" s="195"/>
      <c r="P65" s="195"/>
      <c r="Q65" s="195"/>
      <c r="R65" s="195"/>
      <c r="S65" s="195"/>
      <c r="T65" s="196"/>
    </row>
    <row r="66" spans="1:84" s="3" customFormat="1" ht="17.25" customHeight="1" x14ac:dyDescent="0.2">
      <c r="A66" s="39"/>
      <c r="B66" s="48">
        <v>75085</v>
      </c>
      <c r="C66" s="49"/>
      <c r="D66" s="245" t="s">
        <v>77</v>
      </c>
      <c r="E66" s="74" t="s">
        <v>54</v>
      </c>
      <c r="F66" s="40">
        <f>G66+P66</f>
        <v>2050151</v>
      </c>
      <c r="G66" s="41">
        <f>H66+K66+L66+M66</f>
        <v>2050151</v>
      </c>
      <c r="H66" s="42">
        <f>SUM(I66:J66)</f>
        <v>2049351</v>
      </c>
      <c r="I66" s="38">
        <v>1566298</v>
      </c>
      <c r="J66" s="38">
        <v>483053</v>
      </c>
      <c r="K66" s="55"/>
      <c r="L66" s="38">
        <v>800</v>
      </c>
      <c r="M66" s="55"/>
      <c r="N66" s="55"/>
      <c r="O66" s="156"/>
      <c r="P66" s="59"/>
      <c r="Q66" s="55"/>
      <c r="R66" s="55"/>
      <c r="S66" s="55"/>
      <c r="T66" s="55"/>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row>
    <row r="67" spans="1:84" s="16" customFormat="1" ht="17.25" customHeight="1" x14ac:dyDescent="0.2">
      <c r="A67" s="39"/>
      <c r="B67" s="39"/>
      <c r="C67" s="47"/>
      <c r="D67" s="246"/>
      <c r="E67" s="74" t="s">
        <v>55</v>
      </c>
      <c r="F67" s="40">
        <f>G67+P67</f>
        <v>15000</v>
      </c>
      <c r="G67" s="41">
        <f>H67+K67+L67+M67</f>
        <v>15000</v>
      </c>
      <c r="H67" s="42">
        <f>SUM(I67:J67)</f>
        <v>15000</v>
      </c>
      <c r="I67" s="42"/>
      <c r="J67" s="42">
        <f>J71+J75</f>
        <v>15000</v>
      </c>
      <c r="K67" s="42"/>
      <c r="L67" s="42"/>
      <c r="M67" s="42"/>
      <c r="N67" s="42"/>
      <c r="O67" s="56"/>
      <c r="P67" s="41"/>
      <c r="Q67" s="42"/>
      <c r="R67" s="42"/>
      <c r="S67" s="42"/>
      <c r="T67" s="42"/>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row>
    <row r="68" spans="1:84" s="16" customFormat="1" ht="17.25" customHeight="1" x14ac:dyDescent="0.2">
      <c r="A68" s="39"/>
      <c r="B68" s="39"/>
      <c r="C68" s="47"/>
      <c r="D68" s="246"/>
      <c r="E68" s="74" t="s">
        <v>56</v>
      </c>
      <c r="F68" s="40">
        <f>G68+P68</f>
        <v>15000</v>
      </c>
      <c r="G68" s="41">
        <f>H68+K68+L68+M68</f>
        <v>15000</v>
      </c>
      <c r="H68" s="42">
        <f>SUM(I68:J68)</f>
        <v>15000</v>
      </c>
      <c r="I68" s="42">
        <f t="shared" ref="I68" si="3">I72+I76</f>
        <v>15000</v>
      </c>
      <c r="J68" s="42"/>
      <c r="K68" s="42"/>
      <c r="L68" s="42"/>
      <c r="M68" s="42"/>
      <c r="N68" s="42"/>
      <c r="O68" s="56"/>
      <c r="P68" s="41"/>
      <c r="Q68" s="42"/>
      <c r="R68" s="42"/>
      <c r="S68" s="42"/>
      <c r="T68" s="42"/>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row>
    <row r="69" spans="1:84" s="20" customFormat="1" ht="17.25" customHeight="1" x14ac:dyDescent="0.2">
      <c r="A69" s="126"/>
      <c r="B69" s="126"/>
      <c r="C69" s="127"/>
      <c r="D69" s="247"/>
      <c r="E69" s="75" t="s">
        <v>57</v>
      </c>
      <c r="F69" s="44">
        <f>F66-F67+F68</f>
        <v>2050151</v>
      </c>
      <c r="G69" s="45">
        <f>G66-G67+G68</f>
        <v>2050151</v>
      </c>
      <c r="H69" s="44">
        <f>H66-H67+H68</f>
        <v>2049351</v>
      </c>
      <c r="I69" s="44">
        <f>I66-I67+I68</f>
        <v>1581298</v>
      </c>
      <c r="J69" s="44">
        <f>J66-J67+J68</f>
        <v>468053</v>
      </c>
      <c r="K69" s="44"/>
      <c r="L69" s="44">
        <f>L66-L67+L68</f>
        <v>800</v>
      </c>
      <c r="M69" s="44"/>
      <c r="N69" s="44"/>
      <c r="O69" s="46"/>
      <c r="P69" s="45"/>
      <c r="Q69" s="44"/>
      <c r="R69" s="44"/>
      <c r="S69" s="60"/>
      <c r="T69" s="60"/>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row>
    <row r="70" spans="1:84" s="1" customFormat="1" ht="18" customHeight="1" x14ac:dyDescent="0.2">
      <c r="A70" s="47"/>
      <c r="B70" s="47"/>
      <c r="C70" s="47">
        <v>4170</v>
      </c>
      <c r="D70" s="182" t="s">
        <v>26</v>
      </c>
      <c r="E70" s="116" t="s">
        <v>54</v>
      </c>
      <c r="F70" s="122">
        <f>G70+P70</f>
        <v>10800</v>
      </c>
      <c r="G70" s="123">
        <f>H70+K70+L70+M70</f>
        <v>10800</v>
      </c>
      <c r="H70" s="124">
        <f>SUM(I70:J70)</f>
        <v>10800</v>
      </c>
      <c r="I70" s="124">
        <v>10800</v>
      </c>
      <c r="J70" s="124"/>
      <c r="K70" s="42"/>
      <c r="L70" s="42"/>
      <c r="M70" s="42"/>
      <c r="N70" s="42"/>
      <c r="O70" s="56"/>
      <c r="P70" s="57"/>
      <c r="Q70" s="42"/>
      <c r="R70" s="42"/>
      <c r="S70" s="42"/>
      <c r="T70" s="42"/>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row>
    <row r="71" spans="1:84" s="16" customFormat="1" ht="18" customHeight="1" x14ac:dyDescent="0.2">
      <c r="A71" s="39"/>
      <c r="B71" s="39"/>
      <c r="C71" s="47"/>
      <c r="D71" s="183"/>
      <c r="E71" s="116" t="s">
        <v>55</v>
      </c>
      <c r="F71" s="122"/>
      <c r="G71" s="123"/>
      <c r="H71" s="124"/>
      <c r="I71" s="124"/>
      <c r="J71" s="124"/>
      <c r="K71" s="42"/>
      <c r="L71" s="42"/>
      <c r="M71" s="42"/>
      <c r="N71" s="42"/>
      <c r="O71" s="56"/>
      <c r="P71" s="41"/>
      <c r="Q71" s="42"/>
      <c r="R71" s="42"/>
      <c r="S71" s="42"/>
      <c r="T71" s="42"/>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row>
    <row r="72" spans="1:84" s="16" customFormat="1" ht="18" customHeight="1" x14ac:dyDescent="0.2">
      <c r="A72" s="39"/>
      <c r="B72" s="39"/>
      <c r="C72" s="47"/>
      <c r="D72" s="183"/>
      <c r="E72" s="116" t="s">
        <v>56</v>
      </c>
      <c r="F72" s="122">
        <f>G72+P72</f>
        <v>15000</v>
      </c>
      <c r="G72" s="123">
        <f>H72+K72+L72+M72</f>
        <v>15000</v>
      </c>
      <c r="H72" s="124">
        <f>SUM(I72:J72)</f>
        <v>15000</v>
      </c>
      <c r="I72" s="124">
        <v>15000</v>
      </c>
      <c r="J72" s="124"/>
      <c r="K72" s="42"/>
      <c r="L72" s="42"/>
      <c r="M72" s="42"/>
      <c r="N72" s="42"/>
      <c r="O72" s="56"/>
      <c r="P72" s="41"/>
      <c r="Q72" s="42"/>
      <c r="R72" s="42"/>
      <c r="S72" s="42"/>
      <c r="T72" s="4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row>
    <row r="73" spans="1:84" s="20" customFormat="1" ht="18" customHeight="1" x14ac:dyDescent="0.2">
      <c r="A73" s="126"/>
      <c r="B73" s="126"/>
      <c r="C73" s="127"/>
      <c r="D73" s="184"/>
      <c r="E73" s="128" t="s">
        <v>57</v>
      </c>
      <c r="F73" s="129">
        <f>F70-F71+F72</f>
        <v>25800</v>
      </c>
      <c r="G73" s="130">
        <f>G70-G71+G72</f>
        <v>25800</v>
      </c>
      <c r="H73" s="129">
        <f>H70-H71+H72</f>
        <v>25800</v>
      </c>
      <c r="I73" s="129">
        <f>I70-I71+I72</f>
        <v>25800</v>
      </c>
      <c r="J73" s="129"/>
      <c r="K73" s="44"/>
      <c r="L73" s="44"/>
      <c r="M73" s="44"/>
      <c r="N73" s="44"/>
      <c r="O73" s="46"/>
      <c r="P73" s="45"/>
      <c r="Q73" s="44"/>
      <c r="R73" s="44"/>
      <c r="S73" s="60"/>
      <c r="T73" s="60"/>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row>
    <row r="74" spans="1:84" s="1" customFormat="1" ht="18" customHeight="1" x14ac:dyDescent="0.2">
      <c r="A74" s="47"/>
      <c r="B74" s="47"/>
      <c r="C74" s="47">
        <v>4300</v>
      </c>
      <c r="D74" s="182" t="s">
        <v>29</v>
      </c>
      <c r="E74" s="116" t="s">
        <v>54</v>
      </c>
      <c r="F74" s="122">
        <f>G74+P74</f>
        <v>335100</v>
      </c>
      <c r="G74" s="123">
        <f>H74+K74+L74+M74</f>
        <v>335100</v>
      </c>
      <c r="H74" s="124">
        <f>SUM(I74:J74)</f>
        <v>335100</v>
      </c>
      <c r="I74" s="124"/>
      <c r="J74" s="124">
        <v>335100</v>
      </c>
      <c r="K74" s="124"/>
      <c r="L74" s="42"/>
      <c r="M74" s="42"/>
      <c r="N74" s="42"/>
      <c r="O74" s="56"/>
      <c r="P74" s="57"/>
      <c r="Q74" s="42"/>
      <c r="R74" s="42"/>
      <c r="S74" s="42"/>
      <c r="T74" s="42"/>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row>
    <row r="75" spans="1:84" s="16" customFormat="1" ht="18" customHeight="1" x14ac:dyDescent="0.2">
      <c r="A75" s="39"/>
      <c r="B75" s="39"/>
      <c r="C75" s="47"/>
      <c r="D75" s="183"/>
      <c r="E75" s="116" t="s">
        <v>55</v>
      </c>
      <c r="F75" s="122">
        <f>G75+P75</f>
        <v>15000</v>
      </c>
      <c r="G75" s="123">
        <f>H75+K75+L75+M75</f>
        <v>15000</v>
      </c>
      <c r="H75" s="124">
        <f>SUM(I75:J75)</f>
        <v>15000</v>
      </c>
      <c r="I75" s="124"/>
      <c r="J75" s="124">
        <v>15000</v>
      </c>
      <c r="K75" s="124"/>
      <c r="L75" s="42"/>
      <c r="M75" s="42"/>
      <c r="N75" s="42"/>
      <c r="O75" s="56"/>
      <c r="P75" s="41"/>
      <c r="Q75" s="42"/>
      <c r="R75" s="42"/>
      <c r="S75" s="42"/>
      <c r="T75" s="42"/>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row>
    <row r="76" spans="1:84" s="16" customFormat="1" ht="18" customHeight="1" x14ac:dyDescent="0.2">
      <c r="A76" s="39"/>
      <c r="B76" s="39"/>
      <c r="C76" s="47"/>
      <c r="D76" s="183"/>
      <c r="E76" s="116" t="s">
        <v>56</v>
      </c>
      <c r="F76" s="122"/>
      <c r="G76" s="123"/>
      <c r="H76" s="124"/>
      <c r="I76" s="124"/>
      <c r="J76" s="124"/>
      <c r="K76" s="124"/>
      <c r="L76" s="42"/>
      <c r="M76" s="42"/>
      <c r="N76" s="42"/>
      <c r="O76" s="56"/>
      <c r="P76" s="41"/>
      <c r="Q76" s="42"/>
      <c r="R76" s="42"/>
      <c r="S76" s="42"/>
      <c r="T76" s="42"/>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row>
    <row r="77" spans="1:84" s="20" customFormat="1" ht="18" customHeight="1" x14ac:dyDescent="0.2">
      <c r="A77" s="126"/>
      <c r="B77" s="126"/>
      <c r="C77" s="127"/>
      <c r="D77" s="184"/>
      <c r="E77" s="128" t="s">
        <v>57</v>
      </c>
      <c r="F77" s="129">
        <f>F74-F75+F76</f>
        <v>320100</v>
      </c>
      <c r="G77" s="130">
        <f>G74-G75+G76</f>
        <v>320100</v>
      </c>
      <c r="H77" s="129">
        <f>H74-H75+H76</f>
        <v>320100</v>
      </c>
      <c r="I77" s="129"/>
      <c r="J77" s="129">
        <f>J74-J75+J76</f>
        <v>320100</v>
      </c>
      <c r="K77" s="129"/>
      <c r="L77" s="44"/>
      <c r="M77" s="44"/>
      <c r="N77" s="44"/>
      <c r="O77" s="46"/>
      <c r="P77" s="45"/>
      <c r="Q77" s="44"/>
      <c r="R77" s="44"/>
      <c r="S77" s="60"/>
      <c r="T77" s="60"/>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row>
    <row r="78" spans="1:84" s="106" customFormat="1" ht="18" customHeight="1" x14ac:dyDescent="0.2">
      <c r="A78" s="88"/>
      <c r="B78" s="88"/>
      <c r="C78" s="223" t="s">
        <v>60</v>
      </c>
      <c r="D78" s="224"/>
      <c r="E78" s="224"/>
      <c r="F78" s="224"/>
      <c r="G78" s="224"/>
      <c r="H78" s="224"/>
      <c r="I78" s="224"/>
      <c r="J78" s="224"/>
      <c r="K78" s="224"/>
      <c r="L78" s="224"/>
      <c r="M78" s="224"/>
      <c r="N78" s="224"/>
      <c r="O78" s="224"/>
      <c r="P78" s="224"/>
      <c r="Q78" s="224"/>
      <c r="R78" s="224"/>
      <c r="S78" s="224"/>
      <c r="T78" s="225"/>
    </row>
    <row r="79" spans="1:84" s="106" customFormat="1" ht="18" customHeight="1" x14ac:dyDescent="0.2">
      <c r="A79" s="88"/>
      <c r="B79" s="39"/>
      <c r="C79" s="179" t="s">
        <v>93</v>
      </c>
      <c r="D79" s="180"/>
      <c r="E79" s="180"/>
      <c r="F79" s="180"/>
      <c r="G79" s="180"/>
      <c r="H79" s="180"/>
      <c r="I79" s="180"/>
      <c r="J79" s="180"/>
      <c r="K79" s="180"/>
      <c r="L79" s="180"/>
      <c r="M79" s="180"/>
      <c r="N79" s="180"/>
      <c r="O79" s="180"/>
      <c r="P79" s="180"/>
      <c r="Q79" s="180"/>
      <c r="R79" s="180"/>
      <c r="S79" s="180"/>
      <c r="T79" s="181"/>
    </row>
    <row r="80" spans="1:84" s="106" customFormat="1" ht="18" customHeight="1" x14ac:dyDescent="0.2">
      <c r="A80" s="88"/>
      <c r="B80" s="39"/>
      <c r="C80" s="179" t="s">
        <v>94</v>
      </c>
      <c r="D80" s="180"/>
      <c r="E80" s="180"/>
      <c r="F80" s="180"/>
      <c r="G80" s="180"/>
      <c r="H80" s="180"/>
      <c r="I80" s="180"/>
      <c r="J80" s="180"/>
      <c r="K80" s="180"/>
      <c r="L80" s="180"/>
      <c r="M80" s="180"/>
      <c r="N80" s="180"/>
      <c r="O80" s="180"/>
      <c r="P80" s="180"/>
      <c r="Q80" s="180"/>
      <c r="R80" s="180"/>
      <c r="S80" s="180"/>
      <c r="T80" s="181"/>
    </row>
    <row r="81" spans="1:84" s="106" customFormat="1" ht="18" customHeight="1" x14ac:dyDescent="0.2">
      <c r="A81" s="88"/>
      <c r="B81" s="39"/>
      <c r="C81" s="194" t="s">
        <v>95</v>
      </c>
      <c r="D81" s="195"/>
      <c r="E81" s="195"/>
      <c r="F81" s="195"/>
      <c r="G81" s="195"/>
      <c r="H81" s="195"/>
      <c r="I81" s="195"/>
      <c r="J81" s="195"/>
      <c r="K81" s="195"/>
      <c r="L81" s="195"/>
      <c r="M81" s="195"/>
      <c r="N81" s="195"/>
      <c r="O81" s="195"/>
      <c r="P81" s="195"/>
      <c r="Q81" s="195"/>
      <c r="R81" s="195"/>
      <c r="S81" s="195"/>
      <c r="T81" s="196"/>
    </row>
    <row r="82" spans="1:84" s="1" customFormat="1" ht="18" customHeight="1" x14ac:dyDescent="0.2">
      <c r="A82" s="50">
        <v>754</v>
      </c>
      <c r="B82" s="50"/>
      <c r="C82" s="100"/>
      <c r="D82" s="191" t="s">
        <v>71</v>
      </c>
      <c r="E82" s="72" t="s">
        <v>54</v>
      </c>
      <c r="F82" s="27">
        <f>G82+P82</f>
        <v>2109166</v>
      </c>
      <c r="G82" s="28">
        <f>H82+K82+L82+M82</f>
        <v>2009166</v>
      </c>
      <c r="H82" s="29">
        <f>SUM(I82:J82)</f>
        <v>1706416</v>
      </c>
      <c r="I82" s="29">
        <v>1506672</v>
      </c>
      <c r="J82" s="29">
        <v>199744</v>
      </c>
      <c r="K82" s="29">
        <v>221000</v>
      </c>
      <c r="L82" s="29">
        <v>81750</v>
      </c>
      <c r="M82" s="29"/>
      <c r="N82" s="51"/>
      <c r="O82" s="52"/>
      <c r="P82" s="28">
        <f>Q82+S82+T82</f>
        <v>100000</v>
      </c>
      <c r="Q82" s="29"/>
      <c r="R82" s="29"/>
      <c r="S82" s="51"/>
      <c r="T82" s="29">
        <v>100000</v>
      </c>
      <c r="U82" s="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row>
    <row r="83" spans="1:84" s="16" customFormat="1" ht="18" customHeight="1" x14ac:dyDescent="0.2">
      <c r="A83" s="26"/>
      <c r="B83" s="26"/>
      <c r="C83" s="69"/>
      <c r="D83" s="192"/>
      <c r="E83" s="72" t="s">
        <v>55</v>
      </c>
      <c r="F83" s="27"/>
      <c r="G83" s="30"/>
      <c r="H83" s="31"/>
      <c r="I83" s="31"/>
      <c r="J83" s="31"/>
      <c r="K83" s="31"/>
      <c r="L83" s="31"/>
      <c r="M83" s="31"/>
      <c r="N83" s="31"/>
      <c r="O83" s="115"/>
      <c r="P83" s="30"/>
      <c r="Q83" s="31"/>
      <c r="R83" s="31"/>
      <c r="S83" s="31"/>
      <c r="T83" s="31"/>
      <c r="U83" s="19"/>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row>
    <row r="84" spans="1:84" s="16" customFormat="1" ht="18" customHeight="1" x14ac:dyDescent="0.2">
      <c r="A84" s="26"/>
      <c r="B84" s="26"/>
      <c r="C84" s="69"/>
      <c r="D84" s="192"/>
      <c r="E84" s="72" t="s">
        <v>56</v>
      </c>
      <c r="F84" s="27">
        <f>G84+P84</f>
        <v>50000</v>
      </c>
      <c r="G84" s="30">
        <f>H84+K84+L84+M84</f>
        <v>50000</v>
      </c>
      <c r="H84" s="31">
        <f>SUM(I84:J84)</f>
        <v>50000</v>
      </c>
      <c r="I84" s="31"/>
      <c r="J84" s="31">
        <f>J88</f>
        <v>50000</v>
      </c>
      <c r="K84" s="31"/>
      <c r="L84" s="31"/>
      <c r="M84" s="31"/>
      <c r="N84" s="31"/>
      <c r="O84" s="115"/>
      <c r="P84" s="30"/>
      <c r="Q84" s="31"/>
      <c r="R84" s="31"/>
      <c r="S84" s="31"/>
      <c r="T84" s="31"/>
      <c r="U84" s="19"/>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row>
    <row r="85" spans="1:84" s="20" customFormat="1" ht="18" customHeight="1" x14ac:dyDescent="0.2">
      <c r="A85" s="69"/>
      <c r="B85" s="32"/>
      <c r="C85" s="32"/>
      <c r="D85" s="193"/>
      <c r="E85" s="73" t="s">
        <v>57</v>
      </c>
      <c r="F85" s="33">
        <f t="shared" ref="F85:K85" si="4">F82-F83+F84</f>
        <v>2159166</v>
      </c>
      <c r="G85" s="34">
        <f t="shared" si="4"/>
        <v>2059166</v>
      </c>
      <c r="H85" s="33">
        <f t="shared" si="4"/>
        <v>1756416</v>
      </c>
      <c r="I85" s="33">
        <f>I82-I83+I84</f>
        <v>1506672</v>
      </c>
      <c r="J85" s="83">
        <f>J82-J83+J84</f>
        <v>249744</v>
      </c>
      <c r="K85" s="83">
        <f t="shared" si="4"/>
        <v>221000</v>
      </c>
      <c r="L85" s="33">
        <f>L82-L83+L84</f>
        <v>81750</v>
      </c>
      <c r="M85" s="33"/>
      <c r="N85" s="33"/>
      <c r="O85" s="35"/>
      <c r="P85" s="34">
        <f t="shared" ref="P85:T85" si="5">P82-P83+P84</f>
        <v>100000</v>
      </c>
      <c r="Q85" s="33"/>
      <c r="R85" s="33"/>
      <c r="S85" s="83"/>
      <c r="T85" s="83">
        <f t="shared" si="5"/>
        <v>100000</v>
      </c>
      <c r="U85" s="1"/>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row>
    <row r="86" spans="1:84" s="12" customFormat="1" ht="18" customHeight="1" x14ac:dyDescent="0.2">
      <c r="A86" s="39"/>
      <c r="B86" s="48">
        <v>75421</v>
      </c>
      <c r="C86" s="49"/>
      <c r="D86" s="176" t="s">
        <v>34</v>
      </c>
      <c r="E86" s="116" t="s">
        <v>54</v>
      </c>
      <c r="F86" s="117">
        <f>G86+P86</f>
        <v>9000</v>
      </c>
      <c r="G86" s="118">
        <f>H86+K86+L86+M86</f>
        <v>9000</v>
      </c>
      <c r="H86" s="119">
        <f>SUM(I86:J86)</f>
        <v>9000</v>
      </c>
      <c r="I86" s="120"/>
      <c r="J86" s="119">
        <v>9000</v>
      </c>
      <c r="K86" s="120"/>
      <c r="L86" s="120"/>
      <c r="M86" s="120"/>
      <c r="N86" s="120"/>
      <c r="O86" s="121"/>
      <c r="P86" s="123"/>
      <c r="Q86" s="119"/>
      <c r="R86" s="120"/>
      <c r="S86" s="120"/>
      <c r="T86" s="120"/>
      <c r="U86" s="2"/>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row>
    <row r="87" spans="1:84" s="16" customFormat="1" ht="18" customHeight="1" x14ac:dyDescent="0.2">
      <c r="A87" s="39"/>
      <c r="B87" s="39"/>
      <c r="C87" s="47"/>
      <c r="D87" s="177"/>
      <c r="E87" s="116" t="s">
        <v>55</v>
      </c>
      <c r="F87" s="122"/>
      <c r="G87" s="123"/>
      <c r="H87" s="124"/>
      <c r="I87" s="124"/>
      <c r="J87" s="124"/>
      <c r="K87" s="134"/>
      <c r="L87" s="134"/>
      <c r="M87" s="134"/>
      <c r="N87" s="134"/>
      <c r="O87" s="135"/>
      <c r="P87" s="123"/>
      <c r="Q87" s="124"/>
      <c r="R87" s="134"/>
      <c r="S87" s="134"/>
      <c r="T87" s="134"/>
      <c r="U87" s="19"/>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row>
    <row r="88" spans="1:84" s="16" customFormat="1" ht="18" customHeight="1" x14ac:dyDescent="0.2">
      <c r="A88" s="39"/>
      <c r="B88" s="39"/>
      <c r="C88" s="47"/>
      <c r="D88" s="177"/>
      <c r="E88" s="116" t="s">
        <v>56</v>
      </c>
      <c r="F88" s="122">
        <f>G88+P88</f>
        <v>50000</v>
      </c>
      <c r="G88" s="123">
        <f>H88+K88+L88+M88</f>
        <v>50000</v>
      </c>
      <c r="H88" s="124">
        <f>SUM(I88:J88)</f>
        <v>50000</v>
      </c>
      <c r="I88" s="124"/>
      <c r="J88" s="124">
        <f>J92</f>
        <v>50000</v>
      </c>
      <c r="K88" s="134"/>
      <c r="L88" s="134"/>
      <c r="M88" s="134"/>
      <c r="N88" s="134"/>
      <c r="O88" s="135"/>
      <c r="P88" s="123"/>
      <c r="Q88" s="124"/>
      <c r="R88" s="134"/>
      <c r="S88" s="134"/>
      <c r="T88" s="134"/>
      <c r="U88" s="19"/>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row>
    <row r="89" spans="1:84" s="20" customFormat="1" ht="18" customHeight="1" x14ac:dyDescent="0.2">
      <c r="A89" s="126"/>
      <c r="B89" s="126"/>
      <c r="C89" s="127"/>
      <c r="D89" s="178"/>
      <c r="E89" s="128" t="s">
        <v>57</v>
      </c>
      <c r="F89" s="129">
        <f>F86-F87+F88</f>
        <v>59000</v>
      </c>
      <c r="G89" s="130">
        <f>G86-G87+G88</f>
        <v>59000</v>
      </c>
      <c r="H89" s="129">
        <f>H86-H87+H88</f>
        <v>59000</v>
      </c>
      <c r="I89" s="129"/>
      <c r="J89" s="129">
        <f>J86-J87+J88</f>
        <v>59000</v>
      </c>
      <c r="K89" s="129"/>
      <c r="L89" s="129"/>
      <c r="M89" s="129"/>
      <c r="N89" s="129"/>
      <c r="O89" s="131"/>
      <c r="P89" s="130"/>
      <c r="Q89" s="129"/>
      <c r="R89" s="129"/>
      <c r="S89" s="132"/>
      <c r="T89" s="132"/>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row>
    <row r="90" spans="1:84" s="13" customFormat="1" ht="18" customHeight="1" x14ac:dyDescent="0.2">
      <c r="A90" s="47"/>
      <c r="B90" s="47"/>
      <c r="C90" s="47">
        <v>4210</v>
      </c>
      <c r="D90" s="182" t="s">
        <v>27</v>
      </c>
      <c r="E90" s="116" t="s">
        <v>54</v>
      </c>
      <c r="F90" s="122">
        <f>G90+P90</f>
        <v>8950</v>
      </c>
      <c r="G90" s="123">
        <f>H90+K90+L90+M90</f>
        <v>8950</v>
      </c>
      <c r="H90" s="124">
        <f>SUM(I90:J90)</f>
        <v>8950</v>
      </c>
      <c r="I90" s="124"/>
      <c r="J90" s="124">
        <v>8950</v>
      </c>
      <c r="K90" s="124"/>
      <c r="L90" s="124"/>
      <c r="M90" s="124"/>
      <c r="N90" s="124"/>
      <c r="O90" s="125"/>
      <c r="P90" s="133"/>
      <c r="Q90" s="124"/>
      <c r="R90" s="124"/>
      <c r="S90" s="124"/>
      <c r="T90" s="124"/>
      <c r="U90" s="1"/>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row>
    <row r="91" spans="1:84" s="16" customFormat="1" ht="18" customHeight="1" x14ac:dyDescent="0.2">
      <c r="A91" s="39"/>
      <c r="B91" s="39"/>
      <c r="C91" s="47"/>
      <c r="D91" s="183"/>
      <c r="E91" s="116" t="s">
        <v>55</v>
      </c>
      <c r="F91" s="122"/>
      <c r="G91" s="123"/>
      <c r="H91" s="124"/>
      <c r="I91" s="124"/>
      <c r="J91" s="124"/>
      <c r="K91" s="124"/>
      <c r="L91" s="124"/>
      <c r="M91" s="124"/>
      <c r="N91" s="124"/>
      <c r="O91" s="125"/>
      <c r="P91" s="123"/>
      <c r="Q91" s="124"/>
      <c r="R91" s="124"/>
      <c r="S91" s="124"/>
      <c r="T91" s="124"/>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row>
    <row r="92" spans="1:84" s="16" customFormat="1" ht="18" customHeight="1" x14ac:dyDescent="0.2">
      <c r="A92" s="39"/>
      <c r="B92" s="39"/>
      <c r="C92" s="47"/>
      <c r="D92" s="183"/>
      <c r="E92" s="116" t="s">
        <v>56</v>
      </c>
      <c r="F92" s="122">
        <f>G92+P92</f>
        <v>50000</v>
      </c>
      <c r="G92" s="123">
        <f>H92+K92+L92+M92</f>
        <v>50000</v>
      </c>
      <c r="H92" s="124">
        <f>SUM(I92:J92)</f>
        <v>50000</v>
      </c>
      <c r="I92" s="124"/>
      <c r="J92" s="124">
        <v>50000</v>
      </c>
      <c r="K92" s="124"/>
      <c r="L92" s="124"/>
      <c r="M92" s="124"/>
      <c r="N92" s="124"/>
      <c r="O92" s="125"/>
      <c r="P92" s="123"/>
      <c r="Q92" s="124"/>
      <c r="R92" s="124"/>
      <c r="S92" s="124"/>
      <c r="T92" s="124"/>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row>
    <row r="93" spans="1:84" s="20" customFormat="1" ht="18" customHeight="1" x14ac:dyDescent="0.2">
      <c r="A93" s="126"/>
      <c r="B93" s="126"/>
      <c r="C93" s="127"/>
      <c r="D93" s="184"/>
      <c r="E93" s="128" t="s">
        <v>57</v>
      </c>
      <c r="F93" s="129">
        <f>F90-F91+F92</f>
        <v>58950</v>
      </c>
      <c r="G93" s="130">
        <f>G90-G91+G92</f>
        <v>58950</v>
      </c>
      <c r="H93" s="129">
        <f>H90-H91+H92</f>
        <v>58950</v>
      </c>
      <c r="I93" s="129"/>
      <c r="J93" s="129">
        <f>J90-J91+J92</f>
        <v>58950</v>
      </c>
      <c r="K93" s="129"/>
      <c r="L93" s="129"/>
      <c r="M93" s="129"/>
      <c r="N93" s="129"/>
      <c r="O93" s="131"/>
      <c r="P93" s="130"/>
      <c r="Q93" s="129"/>
      <c r="R93" s="129"/>
      <c r="S93" s="132"/>
      <c r="T93" s="132"/>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row>
    <row r="94" spans="1:84" s="1" customFormat="1" ht="18" customHeight="1" x14ac:dyDescent="0.2">
      <c r="A94" s="88"/>
      <c r="B94" s="88"/>
      <c r="C94" s="226" t="s">
        <v>60</v>
      </c>
      <c r="D94" s="227"/>
      <c r="E94" s="227"/>
      <c r="F94" s="227"/>
      <c r="G94" s="227"/>
      <c r="H94" s="227"/>
      <c r="I94" s="227"/>
      <c r="J94" s="227"/>
      <c r="K94" s="227"/>
      <c r="L94" s="227"/>
      <c r="M94" s="227"/>
      <c r="N94" s="227"/>
      <c r="O94" s="227"/>
      <c r="P94" s="227"/>
      <c r="Q94" s="227"/>
      <c r="R94" s="227"/>
      <c r="S94" s="227"/>
      <c r="T94" s="228"/>
      <c r="U94" s="2"/>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row>
    <row r="95" spans="1:84" s="16" customFormat="1" ht="18" customHeight="1" x14ac:dyDescent="0.2">
      <c r="A95" s="88"/>
      <c r="B95" s="39"/>
      <c r="C95" s="229" t="s">
        <v>157</v>
      </c>
      <c r="D95" s="230"/>
      <c r="E95" s="230"/>
      <c r="F95" s="230"/>
      <c r="G95" s="230"/>
      <c r="H95" s="230"/>
      <c r="I95" s="230"/>
      <c r="J95" s="230"/>
      <c r="K95" s="230"/>
      <c r="L95" s="230"/>
      <c r="M95" s="230"/>
      <c r="N95" s="230"/>
      <c r="O95" s="230"/>
      <c r="P95" s="230"/>
      <c r="Q95" s="230"/>
      <c r="R95" s="230"/>
      <c r="S95" s="230"/>
      <c r="T95" s="231"/>
      <c r="U95" s="19"/>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row>
    <row r="96" spans="1:84" s="20" customFormat="1" ht="18" customHeight="1" x14ac:dyDescent="0.2">
      <c r="A96" s="88"/>
      <c r="B96" s="39"/>
      <c r="C96" s="232" t="s">
        <v>158</v>
      </c>
      <c r="D96" s="233"/>
      <c r="E96" s="233"/>
      <c r="F96" s="233"/>
      <c r="G96" s="233"/>
      <c r="H96" s="233"/>
      <c r="I96" s="233"/>
      <c r="J96" s="233"/>
      <c r="K96" s="233"/>
      <c r="L96" s="233"/>
      <c r="M96" s="233"/>
      <c r="N96" s="233"/>
      <c r="O96" s="233"/>
      <c r="P96" s="233"/>
      <c r="Q96" s="233"/>
      <c r="R96" s="233"/>
      <c r="S96" s="233"/>
      <c r="T96" s="234"/>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row>
    <row r="97" spans="1:84" s="2" customFormat="1" ht="18" customHeight="1" x14ac:dyDescent="0.2">
      <c r="A97" s="50">
        <v>758</v>
      </c>
      <c r="B97" s="50"/>
      <c r="C97" s="100"/>
      <c r="D97" s="191" t="s">
        <v>6</v>
      </c>
      <c r="E97" s="72" t="s">
        <v>54</v>
      </c>
      <c r="F97" s="27">
        <f>G97+P97</f>
        <v>2364113.4300000002</v>
      </c>
      <c r="G97" s="28">
        <f>H97+K97+L97+M97</f>
        <v>2364113.4300000002</v>
      </c>
      <c r="H97" s="29">
        <f>SUM(I97:J97)</f>
        <v>2344776</v>
      </c>
      <c r="I97" s="29"/>
      <c r="J97" s="29">
        <v>2344776</v>
      </c>
      <c r="K97" s="29"/>
      <c r="L97" s="29">
        <v>19337.43</v>
      </c>
      <c r="M97" s="29"/>
      <c r="N97" s="51"/>
      <c r="O97" s="52"/>
      <c r="P97" s="92"/>
      <c r="Q97" s="29"/>
      <c r="R97" s="29"/>
      <c r="S97" s="29"/>
      <c r="T97" s="29"/>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row>
    <row r="98" spans="1:84" s="2" customFormat="1" ht="18" customHeight="1" x14ac:dyDescent="0.2">
      <c r="A98" s="26"/>
      <c r="B98" s="26"/>
      <c r="C98" s="69"/>
      <c r="D98" s="192"/>
      <c r="E98" s="72" t="s">
        <v>55</v>
      </c>
      <c r="F98" s="27">
        <f>G98+P98</f>
        <v>79610</v>
      </c>
      <c r="G98" s="30">
        <f>H98+K98+L98+M98</f>
        <v>79610</v>
      </c>
      <c r="H98" s="31">
        <f>SUM(I98:J98)</f>
        <v>79610</v>
      </c>
      <c r="I98" s="31"/>
      <c r="J98" s="31">
        <f>J102</f>
        <v>79610</v>
      </c>
      <c r="K98" s="31"/>
      <c r="L98" s="31"/>
      <c r="M98" s="31"/>
      <c r="N98" s="53"/>
      <c r="O98" s="54"/>
      <c r="P98" s="93"/>
      <c r="Q98" s="31"/>
      <c r="R98" s="31"/>
      <c r="S98" s="31"/>
      <c r="T98" s="31"/>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row>
    <row r="99" spans="1:84" s="2" customFormat="1" ht="18" customHeight="1" x14ac:dyDescent="0.2">
      <c r="A99" s="26"/>
      <c r="B99" s="26"/>
      <c r="C99" s="69"/>
      <c r="D99" s="192"/>
      <c r="E99" s="72" t="s">
        <v>56</v>
      </c>
      <c r="F99" s="27"/>
      <c r="G99" s="30"/>
      <c r="H99" s="31"/>
      <c r="I99" s="31"/>
      <c r="J99" s="31"/>
      <c r="K99" s="31"/>
      <c r="L99" s="31"/>
      <c r="M99" s="31"/>
      <c r="N99" s="53"/>
      <c r="O99" s="54"/>
      <c r="P99" s="93"/>
      <c r="Q99" s="31"/>
      <c r="R99" s="31"/>
      <c r="S99" s="31"/>
      <c r="T99" s="31"/>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row>
    <row r="100" spans="1:84" s="20" customFormat="1" ht="18" customHeight="1" x14ac:dyDescent="0.2">
      <c r="A100" s="69"/>
      <c r="B100" s="69"/>
      <c r="C100" s="32"/>
      <c r="D100" s="193"/>
      <c r="E100" s="73" t="s">
        <v>57</v>
      </c>
      <c r="F100" s="33">
        <f>F97-F98+F99</f>
        <v>2284503.4300000002</v>
      </c>
      <c r="G100" s="34">
        <f>G97-G98+G99</f>
        <v>2284503.4300000002</v>
      </c>
      <c r="H100" s="33">
        <f>H97-H98+H99</f>
        <v>2265166</v>
      </c>
      <c r="I100" s="33"/>
      <c r="J100" s="33">
        <f>J97-J98+J99</f>
        <v>2265166</v>
      </c>
      <c r="K100" s="33"/>
      <c r="L100" s="33">
        <f>L97-L98+L99</f>
        <v>19337.43</v>
      </c>
      <c r="M100" s="33"/>
      <c r="N100" s="33"/>
      <c r="O100" s="35"/>
      <c r="P100" s="94"/>
      <c r="Q100" s="33"/>
      <c r="R100" s="33"/>
      <c r="S100" s="83"/>
      <c r="T100" s="83"/>
      <c r="U100" s="1"/>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row>
    <row r="101" spans="1:84" s="1" customFormat="1" ht="18" customHeight="1" x14ac:dyDescent="0.2">
      <c r="A101" s="39"/>
      <c r="B101" s="48">
        <v>75818</v>
      </c>
      <c r="C101" s="49"/>
      <c r="D101" s="176" t="s">
        <v>4</v>
      </c>
      <c r="E101" s="116" t="s">
        <v>54</v>
      </c>
      <c r="F101" s="122">
        <f>G101+P101</f>
        <v>2344776</v>
      </c>
      <c r="G101" s="123">
        <f>H101+K101+L101+M101</f>
        <v>2344776</v>
      </c>
      <c r="H101" s="124">
        <f>SUM(I101:J101)</f>
        <v>2344776</v>
      </c>
      <c r="I101" s="120"/>
      <c r="J101" s="38">
        <v>2344776</v>
      </c>
      <c r="K101" s="120"/>
      <c r="L101" s="120"/>
      <c r="M101" s="120"/>
      <c r="N101" s="120"/>
      <c r="O101" s="121"/>
      <c r="P101" s="136"/>
      <c r="Q101" s="120"/>
      <c r="R101" s="120"/>
      <c r="S101" s="120"/>
      <c r="T101" s="120"/>
      <c r="U101" s="2"/>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row>
    <row r="102" spans="1:84" s="16" customFormat="1" ht="18" customHeight="1" x14ac:dyDescent="0.2">
      <c r="A102" s="39"/>
      <c r="B102" s="39"/>
      <c r="C102" s="47"/>
      <c r="D102" s="177"/>
      <c r="E102" s="116" t="s">
        <v>55</v>
      </c>
      <c r="F102" s="122">
        <f>G102+P102</f>
        <v>79610</v>
      </c>
      <c r="G102" s="123">
        <f>H102+K102+L102+M102</f>
        <v>79610</v>
      </c>
      <c r="H102" s="124">
        <f>SUM(I102:J102)</f>
        <v>79610</v>
      </c>
      <c r="I102" s="134"/>
      <c r="J102" s="42">
        <f>J106</f>
        <v>79610</v>
      </c>
      <c r="K102" s="134"/>
      <c r="L102" s="134"/>
      <c r="M102" s="134"/>
      <c r="N102" s="134"/>
      <c r="O102" s="135"/>
      <c r="P102" s="133"/>
      <c r="Q102" s="134"/>
      <c r="R102" s="134"/>
      <c r="S102" s="134"/>
      <c r="T102" s="134"/>
      <c r="U102" s="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row>
    <row r="103" spans="1:84" s="16" customFormat="1" ht="18" customHeight="1" x14ac:dyDescent="0.2">
      <c r="A103" s="39"/>
      <c r="B103" s="39"/>
      <c r="C103" s="47"/>
      <c r="D103" s="177"/>
      <c r="E103" s="116" t="s">
        <v>56</v>
      </c>
      <c r="F103" s="122"/>
      <c r="G103" s="123"/>
      <c r="H103" s="124"/>
      <c r="I103" s="134"/>
      <c r="J103" s="42"/>
      <c r="K103" s="134"/>
      <c r="L103" s="134"/>
      <c r="M103" s="134"/>
      <c r="N103" s="134"/>
      <c r="O103" s="135"/>
      <c r="P103" s="133"/>
      <c r="Q103" s="134"/>
      <c r="R103" s="134"/>
      <c r="S103" s="134"/>
      <c r="T103" s="134"/>
      <c r="U103" s="2"/>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row>
    <row r="104" spans="1:84" s="20" customFormat="1" ht="16.5" customHeight="1" x14ac:dyDescent="0.2">
      <c r="A104" s="126"/>
      <c r="B104" s="126"/>
      <c r="C104" s="127"/>
      <c r="D104" s="178"/>
      <c r="E104" s="128" t="s">
        <v>57</v>
      </c>
      <c r="F104" s="129">
        <f>F101-F102+F103</f>
        <v>2265166</v>
      </c>
      <c r="G104" s="130">
        <f>G101-G102+G103</f>
        <v>2265166</v>
      </c>
      <c r="H104" s="129">
        <f>H101-H102+H103</f>
        <v>2265166</v>
      </c>
      <c r="I104" s="129"/>
      <c r="J104" s="44">
        <f>J101-J102+J103</f>
        <v>2265166</v>
      </c>
      <c r="K104" s="129"/>
      <c r="L104" s="129"/>
      <c r="M104" s="129"/>
      <c r="N104" s="129"/>
      <c r="O104" s="131"/>
      <c r="P104" s="130"/>
      <c r="Q104" s="129"/>
      <c r="R104" s="129"/>
      <c r="S104" s="132"/>
      <c r="T104" s="132"/>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row>
    <row r="105" spans="1:84" s="2" customFormat="1" ht="16.5" customHeight="1" x14ac:dyDescent="0.2">
      <c r="A105" s="47"/>
      <c r="B105" s="47"/>
      <c r="C105" s="47">
        <v>4810</v>
      </c>
      <c r="D105" s="80" t="s">
        <v>35</v>
      </c>
      <c r="E105" s="116" t="s">
        <v>54</v>
      </c>
      <c r="F105" s="122">
        <f>G105+P105</f>
        <v>2344776</v>
      </c>
      <c r="G105" s="123">
        <f>H105+K105+L105+M105</f>
        <v>2344776</v>
      </c>
      <c r="H105" s="124">
        <f>SUM(I105:J105)</f>
        <v>2344776</v>
      </c>
      <c r="I105" s="119"/>
      <c r="J105" s="38">
        <v>2344776</v>
      </c>
      <c r="K105" s="119"/>
      <c r="L105" s="119"/>
      <c r="M105" s="119"/>
      <c r="N105" s="119"/>
      <c r="O105" s="137"/>
      <c r="P105" s="136"/>
      <c r="Q105" s="119"/>
      <c r="R105" s="119"/>
      <c r="S105" s="119"/>
      <c r="T105" s="124"/>
      <c r="U105" s="1"/>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row>
    <row r="106" spans="1:84" s="2" customFormat="1" ht="16.5" customHeight="1" x14ac:dyDescent="0.2">
      <c r="A106" s="39"/>
      <c r="B106" s="39"/>
      <c r="C106" s="47"/>
      <c r="D106" s="81"/>
      <c r="E106" s="116" t="s">
        <v>55</v>
      </c>
      <c r="F106" s="122">
        <f>G106+P106</f>
        <v>79610</v>
      </c>
      <c r="G106" s="123">
        <f>H106+K106+L106+M106</f>
        <v>79610</v>
      </c>
      <c r="H106" s="124">
        <f>SUM(I106:J106)</f>
        <v>79610</v>
      </c>
      <c r="I106" s="124"/>
      <c r="J106" s="124">
        <f>1968+50000+27642</f>
        <v>79610</v>
      </c>
      <c r="K106" s="124"/>
      <c r="L106" s="124"/>
      <c r="M106" s="124"/>
      <c r="N106" s="124"/>
      <c r="O106" s="125"/>
      <c r="P106" s="123"/>
      <c r="Q106" s="124"/>
      <c r="R106" s="124"/>
      <c r="S106" s="124"/>
      <c r="T106" s="124"/>
      <c r="U106" s="1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row>
    <row r="107" spans="1:84" s="2" customFormat="1" ht="16.5" customHeight="1" x14ac:dyDescent="0.2">
      <c r="A107" s="39"/>
      <c r="B107" s="39"/>
      <c r="C107" s="47"/>
      <c r="D107" s="81"/>
      <c r="E107" s="116" t="s">
        <v>56</v>
      </c>
      <c r="F107" s="122"/>
      <c r="G107" s="123"/>
      <c r="H107" s="124"/>
      <c r="I107" s="124"/>
      <c r="J107" s="124"/>
      <c r="K107" s="124"/>
      <c r="L107" s="124"/>
      <c r="M107" s="124"/>
      <c r="N107" s="124"/>
      <c r="O107" s="125"/>
      <c r="P107" s="123"/>
      <c r="Q107" s="124"/>
      <c r="R107" s="124"/>
      <c r="S107" s="124"/>
      <c r="T107" s="124"/>
      <c r="U107" s="16"/>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row>
    <row r="108" spans="1:84" s="1" customFormat="1" ht="16.5" customHeight="1" x14ac:dyDescent="0.2">
      <c r="A108" s="126"/>
      <c r="B108" s="126"/>
      <c r="C108" s="127"/>
      <c r="D108" s="82"/>
      <c r="E108" s="128" t="s">
        <v>57</v>
      </c>
      <c r="F108" s="129">
        <f>F105-F106+F107</f>
        <v>2265166</v>
      </c>
      <c r="G108" s="130">
        <f>G105-G106+G107</f>
        <v>2265166</v>
      </c>
      <c r="H108" s="129">
        <f>H105-H106+H107</f>
        <v>2265166</v>
      </c>
      <c r="I108" s="129"/>
      <c r="J108" s="129">
        <f>J105-J106+J107</f>
        <v>2265166</v>
      </c>
      <c r="K108" s="129"/>
      <c r="L108" s="129"/>
      <c r="M108" s="129"/>
      <c r="N108" s="129"/>
      <c r="O108" s="131"/>
      <c r="P108" s="130"/>
      <c r="Q108" s="129"/>
      <c r="R108" s="129"/>
      <c r="S108" s="132"/>
      <c r="T108" s="132"/>
      <c r="U108" s="20"/>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row>
    <row r="109" spans="1:84" s="2" customFormat="1" ht="16.5" customHeight="1" x14ac:dyDescent="0.2">
      <c r="A109" s="88"/>
      <c r="B109" s="88"/>
      <c r="C109" s="226" t="s">
        <v>60</v>
      </c>
      <c r="D109" s="227"/>
      <c r="E109" s="227"/>
      <c r="F109" s="227"/>
      <c r="G109" s="227"/>
      <c r="H109" s="227"/>
      <c r="I109" s="227"/>
      <c r="J109" s="227"/>
      <c r="K109" s="227"/>
      <c r="L109" s="227"/>
      <c r="M109" s="227"/>
      <c r="N109" s="227"/>
      <c r="O109" s="227"/>
      <c r="P109" s="227"/>
      <c r="Q109" s="227"/>
      <c r="R109" s="227"/>
      <c r="S109" s="227"/>
      <c r="T109" s="228"/>
      <c r="U109" s="1"/>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row>
    <row r="110" spans="1:84" s="2" customFormat="1" ht="16.5" customHeight="1" x14ac:dyDescent="0.2">
      <c r="A110" s="88"/>
      <c r="B110" s="39"/>
      <c r="C110" s="229" t="s">
        <v>79</v>
      </c>
      <c r="D110" s="230"/>
      <c r="E110" s="230"/>
      <c r="F110" s="230"/>
      <c r="G110" s="230"/>
      <c r="H110" s="230"/>
      <c r="I110" s="230"/>
      <c r="J110" s="230"/>
      <c r="K110" s="230"/>
      <c r="L110" s="230"/>
      <c r="M110" s="230"/>
      <c r="N110" s="230"/>
      <c r="O110" s="230"/>
      <c r="P110" s="230"/>
      <c r="Q110" s="230"/>
      <c r="R110" s="230"/>
      <c r="S110" s="230"/>
      <c r="T110" s="231"/>
      <c r="U110" s="16"/>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row>
    <row r="111" spans="1:84" s="2" customFormat="1" ht="16.5" customHeight="1" x14ac:dyDescent="0.2">
      <c r="A111" s="88"/>
      <c r="B111" s="39"/>
      <c r="C111" s="229" t="s">
        <v>78</v>
      </c>
      <c r="D111" s="230"/>
      <c r="E111" s="230"/>
      <c r="F111" s="230"/>
      <c r="G111" s="230"/>
      <c r="H111" s="230"/>
      <c r="I111" s="230"/>
      <c r="J111" s="230"/>
      <c r="K111" s="230"/>
      <c r="L111" s="230"/>
      <c r="M111" s="230"/>
      <c r="N111" s="230"/>
      <c r="O111" s="230"/>
      <c r="P111" s="230"/>
      <c r="Q111" s="230"/>
      <c r="R111" s="230"/>
      <c r="S111" s="230"/>
      <c r="T111" s="231"/>
      <c r="U111" s="16"/>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row>
    <row r="112" spans="1:84" s="2" customFormat="1" ht="16.5" customHeight="1" x14ac:dyDescent="0.2">
      <c r="A112" s="88"/>
      <c r="B112" s="39"/>
      <c r="C112" s="229" t="s">
        <v>81</v>
      </c>
      <c r="D112" s="230"/>
      <c r="E112" s="230"/>
      <c r="F112" s="230"/>
      <c r="G112" s="230"/>
      <c r="H112" s="230"/>
      <c r="I112" s="230"/>
      <c r="J112" s="230"/>
      <c r="K112" s="230"/>
      <c r="L112" s="230"/>
      <c r="M112" s="230"/>
      <c r="N112" s="230"/>
      <c r="O112" s="230"/>
      <c r="P112" s="230"/>
      <c r="Q112" s="230"/>
      <c r="R112" s="230"/>
      <c r="S112" s="230"/>
      <c r="T112" s="231"/>
      <c r="U112" s="16"/>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row>
    <row r="113" spans="1:84" s="20" customFormat="1" ht="16.5" customHeight="1" x14ac:dyDescent="0.2">
      <c r="A113" s="88"/>
      <c r="B113" s="39"/>
      <c r="C113" s="232" t="s">
        <v>80</v>
      </c>
      <c r="D113" s="233"/>
      <c r="E113" s="233"/>
      <c r="F113" s="233"/>
      <c r="G113" s="233"/>
      <c r="H113" s="233"/>
      <c r="I113" s="233"/>
      <c r="J113" s="233"/>
      <c r="K113" s="233"/>
      <c r="L113" s="233"/>
      <c r="M113" s="233"/>
      <c r="N113" s="233"/>
      <c r="O113" s="233"/>
      <c r="P113" s="233"/>
      <c r="Q113" s="233"/>
      <c r="R113" s="233"/>
      <c r="S113" s="233"/>
      <c r="T113" s="234"/>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row>
    <row r="114" spans="1:84" s="10" customFormat="1" ht="18" customHeight="1" x14ac:dyDescent="0.2">
      <c r="A114" s="50">
        <v>801</v>
      </c>
      <c r="B114" s="50"/>
      <c r="C114" s="100"/>
      <c r="D114" s="191" t="s">
        <v>5</v>
      </c>
      <c r="E114" s="78" t="s">
        <v>54</v>
      </c>
      <c r="F114" s="64">
        <f>G114+P114</f>
        <v>58623680.82</v>
      </c>
      <c r="G114" s="28">
        <f>H114+K114+L114+M114</f>
        <v>58474680.82</v>
      </c>
      <c r="H114" s="29">
        <f>SUM(I114:J114)</f>
        <v>52896586.82</v>
      </c>
      <c r="I114" s="29">
        <v>47195456</v>
      </c>
      <c r="J114" s="29">
        <v>5701130.8200000003</v>
      </c>
      <c r="K114" s="29">
        <v>5445600</v>
      </c>
      <c r="L114" s="29">
        <v>132494</v>
      </c>
      <c r="M114" s="29"/>
      <c r="N114" s="51"/>
      <c r="O114" s="52"/>
      <c r="P114" s="28">
        <f>Q114+S114+T114</f>
        <v>149000</v>
      </c>
      <c r="Q114" s="29">
        <v>149000</v>
      </c>
      <c r="R114" s="51"/>
      <c r="S114" s="51"/>
      <c r="T114" s="29"/>
      <c r="U114" s="2"/>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row>
    <row r="115" spans="1:84" s="16" customFormat="1" ht="18" customHeight="1" x14ac:dyDescent="0.2">
      <c r="A115" s="26"/>
      <c r="B115" s="26"/>
      <c r="C115" s="69"/>
      <c r="D115" s="192"/>
      <c r="E115" s="72" t="s">
        <v>55</v>
      </c>
      <c r="F115" s="27">
        <f>G115+P115</f>
        <v>130041</v>
      </c>
      <c r="G115" s="30">
        <f>H115+K115+L115+M115</f>
        <v>130041</v>
      </c>
      <c r="H115" s="31">
        <f>SUM(I115:J115)</f>
        <v>130041</v>
      </c>
      <c r="I115" s="31">
        <f>I119+I159+I193+I212+I231+I257+I288</f>
        <v>126784</v>
      </c>
      <c r="J115" s="31">
        <f>J119+J159+J193+J212+J231+J257+J288</f>
        <v>3257</v>
      </c>
      <c r="K115" s="31"/>
      <c r="L115" s="31"/>
      <c r="M115" s="31"/>
      <c r="N115" s="53"/>
      <c r="O115" s="54"/>
      <c r="P115" s="30"/>
      <c r="Q115" s="31"/>
      <c r="R115" s="53"/>
      <c r="S115" s="53"/>
      <c r="T115" s="31"/>
      <c r="U115" s="2"/>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row>
    <row r="116" spans="1:84" s="16" customFormat="1" ht="18" customHeight="1" x14ac:dyDescent="0.2">
      <c r="A116" s="26"/>
      <c r="B116" s="26"/>
      <c r="C116" s="69"/>
      <c r="D116" s="192"/>
      <c r="E116" s="72" t="s">
        <v>56</v>
      </c>
      <c r="F116" s="27">
        <f>G116+P116</f>
        <v>157683</v>
      </c>
      <c r="G116" s="30">
        <f>H116+K116+L116+M116</f>
        <v>157683</v>
      </c>
      <c r="H116" s="31">
        <f>SUM(I116:J116)</f>
        <v>125898</v>
      </c>
      <c r="I116" s="31">
        <f>I120+I160+I194+I213+I232+I258+I289</f>
        <v>82782</v>
      </c>
      <c r="J116" s="31">
        <f>J120+J160+J194+J213+J232+J258+J289</f>
        <v>43116</v>
      </c>
      <c r="K116" s="31"/>
      <c r="L116" s="31">
        <f>L120+L160+L194+L213+L232+L258+L289</f>
        <v>31785</v>
      </c>
      <c r="M116" s="31"/>
      <c r="N116" s="53"/>
      <c r="O116" s="54"/>
      <c r="P116" s="30"/>
      <c r="Q116" s="31"/>
      <c r="R116" s="53"/>
      <c r="S116" s="53"/>
      <c r="T116" s="31"/>
      <c r="U116" s="2"/>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row>
    <row r="117" spans="1:84" s="20" customFormat="1" ht="18" customHeight="1" x14ac:dyDescent="0.2">
      <c r="A117" s="69"/>
      <c r="B117" s="32"/>
      <c r="C117" s="32"/>
      <c r="D117" s="193"/>
      <c r="E117" s="73" t="s">
        <v>57</v>
      </c>
      <c r="F117" s="33">
        <f t="shared" ref="F117:L117" si="6">F114-F115+F116</f>
        <v>58651322.82</v>
      </c>
      <c r="G117" s="34">
        <f t="shared" si="6"/>
        <v>58502322.82</v>
      </c>
      <c r="H117" s="33">
        <f t="shared" si="6"/>
        <v>52892443.82</v>
      </c>
      <c r="I117" s="83">
        <f t="shared" si="6"/>
        <v>47151454</v>
      </c>
      <c r="J117" s="83">
        <f t="shared" si="6"/>
        <v>5740989.8200000003</v>
      </c>
      <c r="K117" s="83">
        <f t="shared" si="6"/>
        <v>5445600</v>
      </c>
      <c r="L117" s="83">
        <f t="shared" si="6"/>
        <v>164279</v>
      </c>
      <c r="M117" s="83"/>
      <c r="N117" s="33"/>
      <c r="O117" s="35"/>
      <c r="P117" s="34">
        <f>P114-P115+P116</f>
        <v>149000</v>
      </c>
      <c r="Q117" s="83">
        <f>Q114-Q115+Q116</f>
        <v>149000</v>
      </c>
      <c r="R117" s="33"/>
      <c r="S117" s="83"/>
      <c r="T117" s="83"/>
      <c r="U117" s="1"/>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row>
    <row r="118" spans="1:84" s="10" customFormat="1" ht="18" customHeight="1" x14ac:dyDescent="0.2">
      <c r="A118" s="39"/>
      <c r="B118" s="39">
        <v>80101</v>
      </c>
      <c r="C118" s="49"/>
      <c r="D118" s="176" t="s">
        <v>2</v>
      </c>
      <c r="E118" s="74" t="s">
        <v>54</v>
      </c>
      <c r="F118" s="36">
        <f>G118+P118</f>
        <v>28396427.82</v>
      </c>
      <c r="G118" s="37">
        <f>H118+K118+L118+M118</f>
        <v>28347427.82</v>
      </c>
      <c r="H118" s="38">
        <f>SUM(I118:J118)</f>
        <v>27933927.82</v>
      </c>
      <c r="I118" s="38">
        <v>24705520</v>
      </c>
      <c r="J118" s="38">
        <v>3228407.82</v>
      </c>
      <c r="K118" s="38">
        <v>393000</v>
      </c>
      <c r="L118" s="38">
        <v>20500</v>
      </c>
      <c r="M118" s="38"/>
      <c r="N118" s="55"/>
      <c r="O118" s="156"/>
      <c r="P118" s="37">
        <f>Q118+S118+T118</f>
        <v>49000</v>
      </c>
      <c r="Q118" s="38">
        <v>49000</v>
      </c>
      <c r="R118" s="55"/>
      <c r="S118" s="55"/>
      <c r="T118" s="55"/>
      <c r="U118" s="2"/>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row>
    <row r="119" spans="1:84" s="16" customFormat="1" ht="18" customHeight="1" x14ac:dyDescent="0.2">
      <c r="A119" s="39"/>
      <c r="B119" s="39"/>
      <c r="C119" s="47"/>
      <c r="D119" s="177"/>
      <c r="E119" s="74" t="s">
        <v>55</v>
      </c>
      <c r="F119" s="40">
        <f>G119+P119</f>
        <v>84606</v>
      </c>
      <c r="G119" s="41">
        <f>H119+K119+L119+M119</f>
        <v>84606</v>
      </c>
      <c r="H119" s="42">
        <f>SUM(I119:J119)</f>
        <v>84606</v>
      </c>
      <c r="I119" s="42">
        <f t="shared" ref="I119" si="7">I123+I127+I131+I135+I139</f>
        <v>84606</v>
      </c>
      <c r="J119" s="42"/>
      <c r="K119" s="42"/>
      <c r="L119" s="42"/>
      <c r="M119" s="42"/>
      <c r="N119" s="107"/>
      <c r="O119" s="157"/>
      <c r="P119" s="41"/>
      <c r="Q119" s="42"/>
      <c r="R119" s="107"/>
      <c r="S119" s="107"/>
      <c r="T119" s="107"/>
      <c r="U119" s="2"/>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row>
    <row r="120" spans="1:84" s="16" customFormat="1" ht="18" customHeight="1" x14ac:dyDescent="0.2">
      <c r="A120" s="39"/>
      <c r="B120" s="39"/>
      <c r="C120" s="47"/>
      <c r="D120" s="177"/>
      <c r="E120" s="74" t="s">
        <v>56</v>
      </c>
      <c r="F120" s="40">
        <f>G120+P120</f>
        <v>43889</v>
      </c>
      <c r="G120" s="41">
        <f>H120+K120+L120+M120</f>
        <v>43889</v>
      </c>
      <c r="H120" s="42">
        <f>SUM(I120:J120)</f>
        <v>14470</v>
      </c>
      <c r="I120" s="42"/>
      <c r="J120" s="42">
        <f t="shared" ref="J120" si="8">J124+J128+J132+J136+J140</f>
        <v>14470</v>
      </c>
      <c r="K120" s="42"/>
      <c r="L120" s="42">
        <f>L124+L128+L132+L136+L140</f>
        <v>29419</v>
      </c>
      <c r="M120" s="42"/>
      <c r="N120" s="107"/>
      <c r="O120" s="157"/>
      <c r="P120" s="41"/>
      <c r="Q120" s="42"/>
      <c r="R120" s="107"/>
      <c r="S120" s="107"/>
      <c r="T120" s="107"/>
      <c r="U120" s="2"/>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row>
    <row r="121" spans="1:84" s="20" customFormat="1" ht="18" customHeight="1" x14ac:dyDescent="0.2">
      <c r="A121" s="70"/>
      <c r="B121" s="70"/>
      <c r="C121" s="43"/>
      <c r="D121" s="178"/>
      <c r="E121" s="75" t="s">
        <v>57</v>
      </c>
      <c r="F121" s="44">
        <f t="shared" ref="F121:Q121" si="9">F118-F119+F120</f>
        <v>28355710.82</v>
      </c>
      <c r="G121" s="45">
        <f t="shared" si="9"/>
        <v>28306710.82</v>
      </c>
      <c r="H121" s="44">
        <f t="shared" si="9"/>
        <v>27863791.82</v>
      </c>
      <c r="I121" s="60">
        <f t="shared" si="9"/>
        <v>24620914</v>
      </c>
      <c r="J121" s="60">
        <f t="shared" si="9"/>
        <v>3242877.82</v>
      </c>
      <c r="K121" s="60">
        <f t="shared" si="9"/>
        <v>393000</v>
      </c>
      <c r="L121" s="60">
        <f>L118-L119+L120</f>
        <v>49919</v>
      </c>
      <c r="M121" s="44"/>
      <c r="N121" s="44"/>
      <c r="O121" s="46"/>
      <c r="P121" s="45">
        <f t="shared" si="9"/>
        <v>49000</v>
      </c>
      <c r="Q121" s="44">
        <f t="shared" si="9"/>
        <v>49000</v>
      </c>
      <c r="R121" s="44"/>
      <c r="S121" s="60"/>
      <c r="T121" s="60"/>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row>
    <row r="122" spans="1:84" s="10" customFormat="1" ht="16.5" customHeight="1" x14ac:dyDescent="0.2">
      <c r="A122" s="47"/>
      <c r="B122" s="47"/>
      <c r="C122" s="47">
        <v>3020</v>
      </c>
      <c r="D122" s="182" t="s">
        <v>24</v>
      </c>
      <c r="E122" s="74" t="s">
        <v>54</v>
      </c>
      <c r="F122" s="40">
        <f>G122+P122</f>
        <v>20500</v>
      </c>
      <c r="G122" s="41">
        <f>H122+K122+L122+M122</f>
        <v>20500</v>
      </c>
      <c r="H122" s="42"/>
      <c r="I122" s="42"/>
      <c r="J122" s="42"/>
      <c r="K122" s="42"/>
      <c r="L122" s="42">
        <v>20500</v>
      </c>
      <c r="M122" s="38"/>
      <c r="N122" s="38"/>
      <c r="O122" s="158"/>
      <c r="P122" s="59"/>
      <c r="Q122" s="38"/>
      <c r="R122" s="38"/>
      <c r="S122" s="38"/>
      <c r="T122" s="38"/>
      <c r="U122" s="1"/>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row>
    <row r="123" spans="1:84" s="16" customFormat="1" ht="16.5" customHeight="1" x14ac:dyDescent="0.2">
      <c r="A123" s="39"/>
      <c r="B123" s="39"/>
      <c r="C123" s="47"/>
      <c r="D123" s="183"/>
      <c r="E123" s="74" t="s">
        <v>55</v>
      </c>
      <c r="F123" s="40"/>
      <c r="G123" s="41"/>
      <c r="H123" s="42"/>
      <c r="I123" s="42"/>
      <c r="J123" s="42"/>
      <c r="K123" s="42"/>
      <c r="L123" s="42"/>
      <c r="M123" s="42"/>
      <c r="N123" s="42"/>
      <c r="O123" s="56"/>
      <c r="P123" s="41"/>
      <c r="Q123" s="42"/>
      <c r="R123" s="42"/>
      <c r="S123" s="42"/>
      <c r="T123" s="42"/>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row>
    <row r="124" spans="1:84" s="16" customFormat="1" ht="16.5" customHeight="1" x14ac:dyDescent="0.2">
      <c r="A124" s="39"/>
      <c r="B124" s="39"/>
      <c r="C124" s="47"/>
      <c r="D124" s="183"/>
      <c r="E124" s="74" t="s">
        <v>56</v>
      </c>
      <c r="F124" s="40">
        <f>G124+P124</f>
        <v>29419</v>
      </c>
      <c r="G124" s="41">
        <f>H124+K124+L124+M124</f>
        <v>29419</v>
      </c>
      <c r="H124" s="42"/>
      <c r="I124" s="42"/>
      <c r="J124" s="42"/>
      <c r="K124" s="42"/>
      <c r="L124" s="42">
        <f>22419+7000</f>
        <v>29419</v>
      </c>
      <c r="M124" s="42"/>
      <c r="N124" s="42"/>
      <c r="O124" s="56"/>
      <c r="P124" s="41"/>
      <c r="Q124" s="42"/>
      <c r="R124" s="42"/>
      <c r="S124" s="42"/>
      <c r="T124" s="42"/>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row>
    <row r="125" spans="1:84" s="20" customFormat="1" ht="16.5" customHeight="1" x14ac:dyDescent="0.2">
      <c r="A125" s="70"/>
      <c r="B125" s="70"/>
      <c r="C125" s="43"/>
      <c r="D125" s="184"/>
      <c r="E125" s="75" t="s">
        <v>57</v>
      </c>
      <c r="F125" s="44">
        <f>F122-F123+F124</f>
        <v>49919</v>
      </c>
      <c r="G125" s="45">
        <f>G122-G123+G124</f>
        <v>49919</v>
      </c>
      <c r="H125" s="44"/>
      <c r="I125" s="44"/>
      <c r="J125" s="44"/>
      <c r="K125" s="44"/>
      <c r="L125" s="44">
        <f>L122-L123+L124</f>
        <v>49919</v>
      </c>
      <c r="M125" s="44"/>
      <c r="N125" s="44"/>
      <c r="O125" s="46"/>
      <c r="P125" s="45"/>
      <c r="Q125" s="44"/>
      <c r="R125" s="44"/>
      <c r="S125" s="60"/>
      <c r="T125" s="60"/>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row>
    <row r="126" spans="1:84" s="10" customFormat="1" ht="16.5" customHeight="1" x14ac:dyDescent="0.2">
      <c r="A126" s="47"/>
      <c r="B126" s="47"/>
      <c r="C126" s="47">
        <v>4010</v>
      </c>
      <c r="D126" s="182" t="s">
        <v>31</v>
      </c>
      <c r="E126" s="74" t="s">
        <v>54</v>
      </c>
      <c r="F126" s="40">
        <f>G126+P126</f>
        <v>18390845</v>
      </c>
      <c r="G126" s="41">
        <f>H126+K126+L126+M126</f>
        <v>18390845</v>
      </c>
      <c r="H126" s="42">
        <f>SUM(I126:J126)</f>
        <v>18390845</v>
      </c>
      <c r="I126" s="42">
        <v>18390845</v>
      </c>
      <c r="J126" s="42"/>
      <c r="K126" s="42"/>
      <c r="L126" s="42"/>
      <c r="M126" s="42"/>
      <c r="N126" s="42"/>
      <c r="O126" s="56"/>
      <c r="P126" s="57"/>
      <c r="Q126" s="42"/>
      <c r="R126" s="42"/>
      <c r="S126" s="42"/>
      <c r="T126" s="42"/>
      <c r="U126" s="12"/>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row>
    <row r="127" spans="1:84" s="16" customFormat="1" ht="16.5" customHeight="1" x14ac:dyDescent="0.2">
      <c r="A127" s="39"/>
      <c r="B127" s="39"/>
      <c r="C127" s="47"/>
      <c r="D127" s="183"/>
      <c r="E127" s="74" t="s">
        <v>55</v>
      </c>
      <c r="F127" s="40">
        <f>G127+P127</f>
        <v>56606</v>
      </c>
      <c r="G127" s="41">
        <f>H127+K127+L127+M127</f>
        <v>56606</v>
      </c>
      <c r="H127" s="42">
        <f>SUM(I127:J127)</f>
        <v>56606</v>
      </c>
      <c r="I127" s="42">
        <v>56606</v>
      </c>
      <c r="J127" s="42"/>
      <c r="K127" s="42"/>
      <c r="L127" s="42"/>
      <c r="M127" s="42"/>
      <c r="N127" s="42"/>
      <c r="O127" s="56"/>
      <c r="P127" s="41"/>
      <c r="Q127" s="42"/>
      <c r="R127" s="42"/>
      <c r="S127" s="42"/>
      <c r="T127" s="42"/>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row>
    <row r="128" spans="1:84" s="16" customFormat="1" ht="16.5" customHeight="1" x14ac:dyDescent="0.2">
      <c r="A128" s="39"/>
      <c r="B128" s="39"/>
      <c r="C128" s="47"/>
      <c r="D128" s="183"/>
      <c r="E128" s="74" t="s">
        <v>56</v>
      </c>
      <c r="F128" s="40"/>
      <c r="G128" s="41"/>
      <c r="H128" s="42"/>
      <c r="I128" s="42"/>
      <c r="J128" s="42"/>
      <c r="K128" s="42"/>
      <c r="L128" s="42"/>
      <c r="M128" s="42"/>
      <c r="N128" s="42"/>
      <c r="O128" s="56"/>
      <c r="P128" s="41"/>
      <c r="Q128" s="42"/>
      <c r="R128" s="42"/>
      <c r="S128" s="42"/>
      <c r="T128" s="42"/>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row>
    <row r="129" spans="1:84" s="20" customFormat="1" ht="16.5" customHeight="1" x14ac:dyDescent="0.2">
      <c r="A129" s="70"/>
      <c r="B129" s="70"/>
      <c r="C129" s="43"/>
      <c r="D129" s="184"/>
      <c r="E129" s="75" t="s">
        <v>57</v>
      </c>
      <c r="F129" s="44">
        <f>F126-F127+F128</f>
        <v>18334239</v>
      </c>
      <c r="G129" s="45">
        <f>G126-G127+G128</f>
        <v>18334239</v>
      </c>
      <c r="H129" s="44">
        <f>H126-H127+H128</f>
        <v>18334239</v>
      </c>
      <c r="I129" s="44">
        <f>I126-I127+I128</f>
        <v>18334239</v>
      </c>
      <c r="J129" s="44"/>
      <c r="K129" s="44"/>
      <c r="L129" s="44"/>
      <c r="M129" s="44"/>
      <c r="N129" s="44"/>
      <c r="O129" s="46"/>
      <c r="P129" s="45"/>
      <c r="Q129" s="44"/>
      <c r="R129" s="44"/>
      <c r="S129" s="60"/>
      <c r="T129" s="60"/>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row>
    <row r="130" spans="1:84" s="10" customFormat="1" ht="16.5" customHeight="1" x14ac:dyDescent="0.2">
      <c r="A130" s="47"/>
      <c r="B130" s="47"/>
      <c r="C130" s="47">
        <v>4040</v>
      </c>
      <c r="D130" s="182" t="s">
        <v>32</v>
      </c>
      <c r="E130" s="74" t="s">
        <v>54</v>
      </c>
      <c r="F130" s="40">
        <f>G130+P130</f>
        <v>1858487</v>
      </c>
      <c r="G130" s="41">
        <f>H130+K130+L130+M130</f>
        <v>1858487</v>
      </c>
      <c r="H130" s="42">
        <f>SUM(I130:J130)</f>
        <v>1858487</v>
      </c>
      <c r="I130" s="42">
        <v>1858487</v>
      </c>
      <c r="J130" s="42"/>
      <c r="K130" s="42"/>
      <c r="L130" s="42"/>
      <c r="M130" s="42"/>
      <c r="N130" s="42"/>
      <c r="O130" s="56"/>
      <c r="P130" s="57"/>
      <c r="Q130" s="42"/>
      <c r="R130" s="42"/>
      <c r="S130" s="42"/>
      <c r="T130" s="42"/>
      <c r="U130" s="12"/>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row>
    <row r="131" spans="1:84" s="16" customFormat="1" ht="16.5" customHeight="1" x14ac:dyDescent="0.2">
      <c r="A131" s="39"/>
      <c r="B131" s="39"/>
      <c r="C131" s="47"/>
      <c r="D131" s="183"/>
      <c r="E131" s="74" t="s">
        <v>55</v>
      </c>
      <c r="F131" s="40">
        <f>G131+P131</f>
        <v>24000</v>
      </c>
      <c r="G131" s="41">
        <f>H131+K131+L131+M131</f>
        <v>24000</v>
      </c>
      <c r="H131" s="42">
        <f>SUM(I131:J131)</f>
        <v>24000</v>
      </c>
      <c r="I131" s="42">
        <v>24000</v>
      </c>
      <c r="J131" s="42"/>
      <c r="K131" s="42"/>
      <c r="L131" s="42"/>
      <c r="M131" s="42"/>
      <c r="N131" s="42"/>
      <c r="O131" s="56"/>
      <c r="P131" s="41"/>
      <c r="Q131" s="42"/>
      <c r="R131" s="42"/>
      <c r="S131" s="42"/>
      <c r="T131" s="42"/>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row>
    <row r="132" spans="1:84" s="16" customFormat="1" ht="16.5" customHeight="1" x14ac:dyDescent="0.2">
      <c r="A132" s="39"/>
      <c r="B132" s="39"/>
      <c r="C132" s="47"/>
      <c r="D132" s="183"/>
      <c r="E132" s="74" t="s">
        <v>56</v>
      </c>
      <c r="F132" s="40"/>
      <c r="G132" s="41"/>
      <c r="H132" s="42"/>
      <c r="I132" s="42"/>
      <c r="J132" s="42"/>
      <c r="K132" s="42"/>
      <c r="L132" s="42"/>
      <c r="M132" s="42"/>
      <c r="N132" s="42"/>
      <c r="O132" s="56"/>
      <c r="P132" s="41"/>
      <c r="Q132" s="42"/>
      <c r="R132" s="42"/>
      <c r="S132" s="42"/>
      <c r="T132" s="4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row>
    <row r="133" spans="1:84" s="20" customFormat="1" ht="16.5" customHeight="1" x14ac:dyDescent="0.2">
      <c r="A133" s="70"/>
      <c r="B133" s="70"/>
      <c r="C133" s="43"/>
      <c r="D133" s="184"/>
      <c r="E133" s="75" t="s">
        <v>57</v>
      </c>
      <c r="F133" s="44">
        <f>F130-F131+F132</f>
        <v>1834487</v>
      </c>
      <c r="G133" s="45">
        <f>G130-G131+G132</f>
        <v>1834487</v>
      </c>
      <c r="H133" s="44">
        <f>H130-H131+H132</f>
        <v>1834487</v>
      </c>
      <c r="I133" s="44">
        <f>I130-I131+I132</f>
        <v>1834487</v>
      </c>
      <c r="J133" s="44"/>
      <c r="K133" s="44"/>
      <c r="L133" s="44"/>
      <c r="M133" s="44"/>
      <c r="N133" s="44"/>
      <c r="O133" s="46"/>
      <c r="P133" s="45"/>
      <c r="Q133" s="44"/>
      <c r="R133" s="44"/>
      <c r="S133" s="60"/>
      <c r="T133" s="60"/>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row>
    <row r="134" spans="1:84" s="10" customFormat="1" ht="17.25" customHeight="1" x14ac:dyDescent="0.2">
      <c r="A134" s="47"/>
      <c r="B134" s="47"/>
      <c r="C134" s="47">
        <v>4110</v>
      </c>
      <c r="D134" s="182" t="s">
        <v>25</v>
      </c>
      <c r="E134" s="74" t="s">
        <v>54</v>
      </c>
      <c r="F134" s="40">
        <f>G134+P134</f>
        <v>3718144</v>
      </c>
      <c r="G134" s="41">
        <f>H134+K134+L134+M134</f>
        <v>3718144</v>
      </c>
      <c r="H134" s="42">
        <f>SUM(I134:J134)</f>
        <v>3718144</v>
      </c>
      <c r="I134" s="42">
        <v>3718144</v>
      </c>
      <c r="J134" s="42"/>
      <c r="K134" s="42"/>
      <c r="L134" s="42"/>
      <c r="M134" s="42"/>
      <c r="N134" s="42"/>
      <c r="O134" s="56"/>
      <c r="P134" s="57"/>
      <c r="Q134" s="42"/>
      <c r="R134" s="42"/>
      <c r="S134" s="42"/>
      <c r="T134" s="42"/>
      <c r="U134" s="12"/>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row>
    <row r="135" spans="1:84" s="16" customFormat="1" ht="17.25" customHeight="1" x14ac:dyDescent="0.2">
      <c r="A135" s="39"/>
      <c r="B135" s="39"/>
      <c r="C135" s="47"/>
      <c r="D135" s="183"/>
      <c r="E135" s="74" t="s">
        <v>55</v>
      </c>
      <c r="F135" s="40">
        <f>G135+P135</f>
        <v>4000</v>
      </c>
      <c r="G135" s="41">
        <f>H135+K135+L135+M135</f>
        <v>4000</v>
      </c>
      <c r="H135" s="42">
        <f>SUM(I135:J135)</f>
        <v>4000</v>
      </c>
      <c r="I135" s="42">
        <v>4000</v>
      </c>
      <c r="J135" s="42"/>
      <c r="K135" s="42"/>
      <c r="L135" s="42"/>
      <c r="M135" s="42"/>
      <c r="N135" s="42"/>
      <c r="O135" s="56"/>
      <c r="P135" s="41"/>
      <c r="Q135" s="42"/>
      <c r="R135" s="42"/>
      <c r="S135" s="42"/>
      <c r="T135" s="42"/>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row>
    <row r="136" spans="1:84" s="16" customFormat="1" ht="17.25" customHeight="1" x14ac:dyDescent="0.2">
      <c r="A136" s="39"/>
      <c r="B136" s="39"/>
      <c r="C136" s="47"/>
      <c r="D136" s="183"/>
      <c r="E136" s="74" t="s">
        <v>56</v>
      </c>
      <c r="F136" s="40"/>
      <c r="G136" s="41"/>
      <c r="H136" s="42"/>
      <c r="I136" s="42"/>
      <c r="J136" s="42"/>
      <c r="K136" s="42"/>
      <c r="L136" s="42"/>
      <c r="M136" s="42"/>
      <c r="N136" s="42"/>
      <c r="O136" s="56"/>
      <c r="P136" s="41"/>
      <c r="Q136" s="42"/>
      <c r="R136" s="42"/>
      <c r="S136" s="42"/>
      <c r="T136" s="42"/>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row>
    <row r="137" spans="1:84" s="20" customFormat="1" ht="17.25" customHeight="1" x14ac:dyDescent="0.2">
      <c r="A137" s="70"/>
      <c r="B137" s="70"/>
      <c r="C137" s="43"/>
      <c r="D137" s="184"/>
      <c r="E137" s="75" t="s">
        <v>57</v>
      </c>
      <c r="F137" s="44">
        <f>F134-F135+F136</f>
        <v>3714144</v>
      </c>
      <c r="G137" s="45">
        <f>G134-G135+G136</f>
        <v>3714144</v>
      </c>
      <c r="H137" s="44">
        <f>H134-H135+H136</f>
        <v>3714144</v>
      </c>
      <c r="I137" s="44">
        <f>I134-I135+I136</f>
        <v>3714144</v>
      </c>
      <c r="J137" s="44"/>
      <c r="K137" s="44"/>
      <c r="L137" s="44"/>
      <c r="M137" s="44"/>
      <c r="N137" s="44"/>
      <c r="O137" s="46"/>
      <c r="P137" s="45"/>
      <c r="Q137" s="44"/>
      <c r="R137" s="44"/>
      <c r="S137" s="60"/>
      <c r="T137" s="60"/>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row>
    <row r="138" spans="1:84" s="12" customFormat="1" ht="17.25" customHeight="1" x14ac:dyDescent="0.2">
      <c r="A138" s="47"/>
      <c r="B138" s="47"/>
      <c r="C138" s="47">
        <v>4440</v>
      </c>
      <c r="D138" s="80" t="s">
        <v>33</v>
      </c>
      <c r="E138" s="74" t="s">
        <v>54</v>
      </c>
      <c r="F138" s="40">
        <f>G138+P138</f>
        <v>1003971.82</v>
      </c>
      <c r="G138" s="41">
        <f>H138+K138+L138+M138</f>
        <v>1003971.82</v>
      </c>
      <c r="H138" s="42">
        <f>SUM(I138:J138)</f>
        <v>1003971.82</v>
      </c>
      <c r="I138" s="42"/>
      <c r="J138" s="42">
        <v>1003971.82</v>
      </c>
      <c r="K138" s="42"/>
      <c r="L138" s="42"/>
      <c r="M138" s="42"/>
      <c r="N138" s="42"/>
      <c r="O138" s="56"/>
      <c r="P138" s="57"/>
      <c r="Q138" s="42"/>
      <c r="R138" s="42"/>
      <c r="S138" s="42"/>
      <c r="T138" s="42"/>
      <c r="U138" s="10"/>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row>
    <row r="139" spans="1:84" s="16" customFormat="1" ht="17.25" customHeight="1" x14ac:dyDescent="0.2">
      <c r="A139" s="39"/>
      <c r="B139" s="39"/>
      <c r="C139" s="47"/>
      <c r="D139" s="81"/>
      <c r="E139" s="74" t="s">
        <v>55</v>
      </c>
      <c r="F139" s="40"/>
      <c r="G139" s="41"/>
      <c r="H139" s="42"/>
      <c r="I139" s="42"/>
      <c r="J139" s="42"/>
      <c r="K139" s="42"/>
      <c r="L139" s="42"/>
      <c r="M139" s="42"/>
      <c r="N139" s="42"/>
      <c r="O139" s="56"/>
      <c r="P139" s="41"/>
      <c r="Q139" s="42"/>
      <c r="R139" s="42"/>
      <c r="S139" s="42"/>
      <c r="T139" s="42"/>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row>
    <row r="140" spans="1:84" s="16" customFormat="1" ht="17.25" customHeight="1" x14ac:dyDescent="0.2">
      <c r="A140" s="39"/>
      <c r="B140" s="39"/>
      <c r="C140" s="47"/>
      <c r="D140" s="81"/>
      <c r="E140" s="74" t="s">
        <v>56</v>
      </c>
      <c r="F140" s="40">
        <f>G140+P140</f>
        <v>14470</v>
      </c>
      <c r="G140" s="41">
        <f>H140+K140+L140+M140</f>
        <v>14470</v>
      </c>
      <c r="H140" s="42">
        <f>SUM(I140:J140)</f>
        <v>14470</v>
      </c>
      <c r="I140" s="42"/>
      <c r="J140" s="42">
        <f>1581+1550+11339</f>
        <v>14470</v>
      </c>
      <c r="K140" s="42"/>
      <c r="L140" s="42"/>
      <c r="M140" s="42"/>
      <c r="N140" s="42"/>
      <c r="O140" s="56"/>
      <c r="P140" s="41"/>
      <c r="Q140" s="42"/>
      <c r="R140" s="42"/>
      <c r="S140" s="42"/>
      <c r="T140" s="42"/>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row>
    <row r="141" spans="1:84" s="20" customFormat="1" ht="17.25" customHeight="1" x14ac:dyDescent="0.2">
      <c r="A141" s="70"/>
      <c r="B141" s="70"/>
      <c r="C141" s="43"/>
      <c r="D141" s="82"/>
      <c r="E141" s="75" t="s">
        <v>57</v>
      </c>
      <c r="F141" s="44">
        <f>F138-F139+F140</f>
        <v>1018441.82</v>
      </c>
      <c r="G141" s="45">
        <f>G138-G139+G140</f>
        <v>1018441.82</v>
      </c>
      <c r="H141" s="44">
        <f>H138-H139+H140</f>
        <v>1018441.82</v>
      </c>
      <c r="I141" s="44"/>
      <c r="J141" s="44">
        <f>J138-J139+J140</f>
        <v>1018441.82</v>
      </c>
      <c r="K141" s="44"/>
      <c r="L141" s="44"/>
      <c r="M141" s="44"/>
      <c r="N141" s="44"/>
      <c r="O141" s="46"/>
      <c r="P141" s="45"/>
      <c r="Q141" s="44"/>
      <c r="R141" s="44"/>
      <c r="S141" s="60"/>
      <c r="T141" s="60"/>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row>
    <row r="142" spans="1:84" s="106" customFormat="1" ht="18" customHeight="1" x14ac:dyDescent="0.2">
      <c r="A142" s="88"/>
      <c r="B142" s="88"/>
      <c r="C142" s="223" t="s">
        <v>60</v>
      </c>
      <c r="D142" s="224"/>
      <c r="E142" s="224"/>
      <c r="F142" s="224"/>
      <c r="G142" s="224"/>
      <c r="H142" s="224"/>
      <c r="I142" s="224"/>
      <c r="J142" s="224"/>
      <c r="K142" s="224"/>
      <c r="L142" s="224"/>
      <c r="M142" s="224"/>
      <c r="N142" s="224"/>
      <c r="O142" s="224"/>
      <c r="P142" s="224"/>
      <c r="Q142" s="224"/>
      <c r="R142" s="224"/>
      <c r="S142" s="224"/>
      <c r="T142" s="225"/>
    </row>
    <row r="143" spans="1:84" s="106" customFormat="1" ht="18" customHeight="1" x14ac:dyDescent="0.2">
      <c r="A143" s="88"/>
      <c r="B143" s="39"/>
      <c r="C143" s="179" t="s">
        <v>151</v>
      </c>
      <c r="D143" s="180"/>
      <c r="E143" s="180"/>
      <c r="F143" s="180"/>
      <c r="G143" s="180"/>
      <c r="H143" s="180"/>
      <c r="I143" s="180"/>
      <c r="J143" s="180"/>
      <c r="K143" s="180"/>
      <c r="L143" s="180"/>
      <c r="M143" s="180"/>
      <c r="N143" s="180"/>
      <c r="O143" s="180"/>
      <c r="P143" s="180"/>
      <c r="Q143" s="180"/>
      <c r="R143" s="180"/>
      <c r="S143" s="180"/>
      <c r="T143" s="181"/>
    </row>
    <row r="144" spans="1:84" s="106" customFormat="1" ht="18" customHeight="1" x14ac:dyDescent="0.2">
      <c r="A144" s="88"/>
      <c r="B144" s="39"/>
      <c r="C144" s="179" t="s">
        <v>133</v>
      </c>
      <c r="D144" s="180"/>
      <c r="E144" s="180"/>
      <c r="F144" s="180"/>
      <c r="G144" s="180"/>
      <c r="H144" s="180"/>
      <c r="I144" s="180"/>
      <c r="J144" s="180"/>
      <c r="K144" s="180"/>
      <c r="L144" s="180"/>
      <c r="M144" s="180"/>
      <c r="N144" s="180"/>
      <c r="O144" s="180"/>
      <c r="P144" s="180"/>
      <c r="Q144" s="180"/>
      <c r="R144" s="180"/>
      <c r="S144" s="180"/>
      <c r="T144" s="181"/>
    </row>
    <row r="145" spans="1:84" s="106" customFormat="1" ht="9.75" customHeight="1" x14ac:dyDescent="0.2">
      <c r="A145" s="88"/>
      <c r="B145" s="39"/>
      <c r="C145" s="179"/>
      <c r="D145" s="180"/>
      <c r="E145" s="180"/>
      <c r="F145" s="180"/>
      <c r="G145" s="180"/>
      <c r="H145" s="180"/>
      <c r="I145" s="180"/>
      <c r="J145" s="180"/>
      <c r="K145" s="180"/>
      <c r="L145" s="180"/>
      <c r="M145" s="180"/>
      <c r="N145" s="180"/>
      <c r="O145" s="180"/>
      <c r="P145" s="180"/>
      <c r="Q145" s="180"/>
      <c r="R145" s="180"/>
      <c r="S145" s="180"/>
      <c r="T145" s="181"/>
    </row>
    <row r="146" spans="1:84" s="106" customFormat="1" ht="18" customHeight="1" x14ac:dyDescent="0.2">
      <c r="A146" s="88"/>
      <c r="B146" s="39"/>
      <c r="C146" s="179" t="s">
        <v>135</v>
      </c>
      <c r="D146" s="180"/>
      <c r="E146" s="180"/>
      <c r="F146" s="180"/>
      <c r="G146" s="180"/>
      <c r="H146" s="180"/>
      <c r="I146" s="180"/>
      <c r="J146" s="180"/>
      <c r="K146" s="180"/>
      <c r="L146" s="180"/>
      <c r="M146" s="180"/>
      <c r="N146" s="180"/>
      <c r="O146" s="180"/>
      <c r="P146" s="180"/>
      <c r="Q146" s="180"/>
      <c r="R146" s="180"/>
      <c r="S146" s="180"/>
      <c r="T146" s="181"/>
    </row>
    <row r="147" spans="1:84" s="106" customFormat="1" ht="18" customHeight="1" x14ac:dyDescent="0.2">
      <c r="A147" s="88"/>
      <c r="B147" s="39"/>
      <c r="C147" s="179" t="s">
        <v>136</v>
      </c>
      <c r="D147" s="180"/>
      <c r="E147" s="180"/>
      <c r="F147" s="180"/>
      <c r="G147" s="180"/>
      <c r="H147" s="180"/>
      <c r="I147" s="180"/>
      <c r="J147" s="180"/>
      <c r="K147" s="180"/>
      <c r="L147" s="180"/>
      <c r="M147" s="180"/>
      <c r="N147" s="180"/>
      <c r="O147" s="180"/>
      <c r="P147" s="180"/>
      <c r="Q147" s="180"/>
      <c r="R147" s="180"/>
      <c r="S147" s="180"/>
      <c r="T147" s="181"/>
    </row>
    <row r="148" spans="1:84" s="106" customFormat="1" ht="9.75" customHeight="1" x14ac:dyDescent="0.2">
      <c r="A148" s="88"/>
      <c r="B148" s="39"/>
      <c r="C148" s="179"/>
      <c r="D148" s="180"/>
      <c r="E148" s="180"/>
      <c r="F148" s="180"/>
      <c r="G148" s="180"/>
      <c r="H148" s="180"/>
      <c r="I148" s="180"/>
      <c r="J148" s="180"/>
      <c r="K148" s="180"/>
      <c r="L148" s="180"/>
      <c r="M148" s="180"/>
      <c r="N148" s="180"/>
      <c r="O148" s="180"/>
      <c r="P148" s="180"/>
      <c r="Q148" s="180"/>
      <c r="R148" s="180"/>
      <c r="S148" s="180"/>
      <c r="T148" s="181"/>
    </row>
    <row r="149" spans="1:84" s="106" customFormat="1" ht="17.25" customHeight="1" x14ac:dyDescent="0.2">
      <c r="A149" s="88"/>
      <c r="B149" s="39"/>
      <c r="C149" s="179" t="s">
        <v>137</v>
      </c>
      <c r="D149" s="180"/>
      <c r="E149" s="180"/>
      <c r="F149" s="180"/>
      <c r="G149" s="180"/>
      <c r="H149" s="180"/>
      <c r="I149" s="180"/>
      <c r="J149" s="180"/>
      <c r="K149" s="180"/>
      <c r="L149" s="180"/>
      <c r="M149" s="180"/>
      <c r="N149" s="180"/>
      <c r="O149" s="180"/>
      <c r="P149" s="180"/>
      <c r="Q149" s="180"/>
      <c r="R149" s="180"/>
      <c r="S149" s="180"/>
      <c r="T149" s="181"/>
    </row>
    <row r="150" spans="1:84" s="106" customFormat="1" ht="30" customHeight="1" x14ac:dyDescent="0.2">
      <c r="A150" s="88"/>
      <c r="B150" s="39"/>
      <c r="C150" s="179" t="s">
        <v>107</v>
      </c>
      <c r="D150" s="180"/>
      <c r="E150" s="180"/>
      <c r="F150" s="180"/>
      <c r="G150" s="180"/>
      <c r="H150" s="180"/>
      <c r="I150" s="180"/>
      <c r="J150" s="180"/>
      <c r="K150" s="180"/>
      <c r="L150" s="180"/>
      <c r="M150" s="180"/>
      <c r="N150" s="180"/>
      <c r="O150" s="180"/>
      <c r="P150" s="180"/>
      <c r="Q150" s="180"/>
      <c r="R150" s="180"/>
      <c r="S150" s="180"/>
      <c r="T150" s="181"/>
    </row>
    <row r="151" spans="1:84" s="106" customFormat="1" ht="18" customHeight="1" x14ac:dyDescent="0.2">
      <c r="A151" s="88"/>
      <c r="B151" s="39"/>
      <c r="C151" s="179" t="s">
        <v>108</v>
      </c>
      <c r="D151" s="180"/>
      <c r="E151" s="180"/>
      <c r="F151" s="180"/>
      <c r="G151" s="180"/>
      <c r="H151" s="180"/>
      <c r="I151" s="180"/>
      <c r="J151" s="180"/>
      <c r="K151" s="180"/>
      <c r="L151" s="180"/>
      <c r="M151" s="180"/>
      <c r="N151" s="180"/>
      <c r="O151" s="180"/>
      <c r="P151" s="180"/>
      <c r="Q151" s="180"/>
      <c r="R151" s="180"/>
      <c r="S151" s="180"/>
      <c r="T151" s="181"/>
    </row>
    <row r="152" spans="1:84" s="106" customFormat="1" ht="18" customHeight="1" x14ac:dyDescent="0.2">
      <c r="A152" s="88"/>
      <c r="B152" s="39"/>
      <c r="C152" s="179" t="s">
        <v>109</v>
      </c>
      <c r="D152" s="180"/>
      <c r="E152" s="180"/>
      <c r="F152" s="180"/>
      <c r="G152" s="180"/>
      <c r="H152" s="180"/>
      <c r="I152" s="180"/>
      <c r="J152" s="180"/>
      <c r="K152" s="180"/>
      <c r="L152" s="180"/>
      <c r="M152" s="180"/>
      <c r="N152" s="180"/>
      <c r="O152" s="180"/>
      <c r="P152" s="180"/>
      <c r="Q152" s="180"/>
      <c r="R152" s="180"/>
      <c r="S152" s="180"/>
      <c r="T152" s="181"/>
    </row>
    <row r="153" spans="1:84" s="106" customFormat="1" ht="18" customHeight="1" x14ac:dyDescent="0.2">
      <c r="A153" s="88"/>
      <c r="B153" s="39"/>
      <c r="C153" s="179" t="s">
        <v>110</v>
      </c>
      <c r="D153" s="180"/>
      <c r="E153" s="180"/>
      <c r="F153" s="180"/>
      <c r="G153" s="180"/>
      <c r="H153" s="180"/>
      <c r="I153" s="180"/>
      <c r="J153" s="180"/>
      <c r="K153" s="180"/>
      <c r="L153" s="180"/>
      <c r="M153" s="180"/>
      <c r="N153" s="180"/>
      <c r="O153" s="180"/>
      <c r="P153" s="180"/>
      <c r="Q153" s="180"/>
      <c r="R153" s="180"/>
      <c r="S153" s="180"/>
      <c r="T153" s="181"/>
    </row>
    <row r="154" spans="1:84" s="106" customFormat="1" ht="18" customHeight="1" x14ac:dyDescent="0.2">
      <c r="A154" s="88"/>
      <c r="B154" s="39"/>
      <c r="C154" s="179" t="s">
        <v>111</v>
      </c>
      <c r="D154" s="180"/>
      <c r="E154" s="180"/>
      <c r="F154" s="180"/>
      <c r="G154" s="180"/>
      <c r="H154" s="180"/>
      <c r="I154" s="180"/>
      <c r="J154" s="180"/>
      <c r="K154" s="180"/>
      <c r="L154" s="180"/>
      <c r="M154" s="180"/>
      <c r="N154" s="180"/>
      <c r="O154" s="180"/>
      <c r="P154" s="180"/>
      <c r="Q154" s="180"/>
      <c r="R154" s="180"/>
      <c r="S154" s="180"/>
      <c r="T154" s="181"/>
    </row>
    <row r="155" spans="1:84" s="106" customFormat="1" ht="9.75" customHeight="1" x14ac:dyDescent="0.2">
      <c r="A155" s="88"/>
      <c r="B155" s="39"/>
      <c r="C155" s="179"/>
      <c r="D155" s="180"/>
      <c r="E155" s="180"/>
      <c r="F155" s="180"/>
      <c r="G155" s="180"/>
      <c r="H155" s="180"/>
      <c r="I155" s="180"/>
      <c r="J155" s="180"/>
      <c r="K155" s="180"/>
      <c r="L155" s="180"/>
      <c r="M155" s="180"/>
      <c r="N155" s="180"/>
      <c r="O155" s="180"/>
      <c r="P155" s="180"/>
      <c r="Q155" s="180"/>
      <c r="R155" s="180"/>
      <c r="S155" s="180"/>
      <c r="T155" s="181"/>
    </row>
    <row r="156" spans="1:84" s="106" customFormat="1" ht="18" customHeight="1" x14ac:dyDescent="0.2">
      <c r="A156" s="88"/>
      <c r="B156" s="39"/>
      <c r="C156" s="179" t="s">
        <v>138</v>
      </c>
      <c r="D156" s="180"/>
      <c r="E156" s="180"/>
      <c r="F156" s="180"/>
      <c r="G156" s="180"/>
      <c r="H156" s="180"/>
      <c r="I156" s="180"/>
      <c r="J156" s="180"/>
      <c r="K156" s="180"/>
      <c r="L156" s="180"/>
      <c r="M156" s="180"/>
      <c r="N156" s="180"/>
      <c r="O156" s="180"/>
      <c r="P156" s="180"/>
      <c r="Q156" s="180"/>
      <c r="R156" s="180"/>
      <c r="S156" s="180"/>
      <c r="T156" s="181"/>
    </row>
    <row r="157" spans="1:84" s="106" customFormat="1" ht="18" customHeight="1" x14ac:dyDescent="0.2">
      <c r="A157" s="88"/>
      <c r="B157" s="39"/>
      <c r="C157" s="194" t="s">
        <v>139</v>
      </c>
      <c r="D157" s="195"/>
      <c r="E157" s="195"/>
      <c r="F157" s="195"/>
      <c r="G157" s="195"/>
      <c r="H157" s="195"/>
      <c r="I157" s="195"/>
      <c r="J157" s="195"/>
      <c r="K157" s="195"/>
      <c r="L157" s="195"/>
      <c r="M157" s="195"/>
      <c r="N157" s="195"/>
      <c r="O157" s="195"/>
      <c r="P157" s="195"/>
      <c r="Q157" s="195"/>
      <c r="R157" s="195"/>
      <c r="S157" s="195"/>
      <c r="T157" s="196"/>
    </row>
    <row r="158" spans="1:84" s="10" customFormat="1" ht="18" customHeight="1" x14ac:dyDescent="0.2">
      <c r="A158" s="39"/>
      <c r="B158" s="48">
        <v>80103</v>
      </c>
      <c r="C158" s="49"/>
      <c r="D158" s="176" t="s">
        <v>17</v>
      </c>
      <c r="E158" s="74" t="s">
        <v>54</v>
      </c>
      <c r="F158" s="40">
        <f>G158+P158</f>
        <v>2320911</v>
      </c>
      <c r="G158" s="41">
        <f>H158+K158+L158+M158</f>
        <v>2320911</v>
      </c>
      <c r="H158" s="42">
        <f>SUM(I158:J158)</f>
        <v>2039911</v>
      </c>
      <c r="I158" s="38">
        <v>1879530</v>
      </c>
      <c r="J158" s="38">
        <v>160381</v>
      </c>
      <c r="K158" s="42">
        <v>280000</v>
      </c>
      <c r="L158" s="38">
        <v>1000</v>
      </c>
      <c r="M158" s="55"/>
      <c r="N158" s="55"/>
      <c r="O158" s="156"/>
      <c r="P158" s="59"/>
      <c r="Q158" s="55"/>
      <c r="R158" s="55"/>
      <c r="S158" s="55"/>
      <c r="T158" s="55"/>
      <c r="U158" s="2"/>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row>
    <row r="159" spans="1:84" s="16" customFormat="1" ht="18" customHeight="1" x14ac:dyDescent="0.2">
      <c r="A159" s="39"/>
      <c r="B159" s="39"/>
      <c r="C159" s="47"/>
      <c r="D159" s="177"/>
      <c r="E159" s="74" t="s">
        <v>55</v>
      </c>
      <c r="F159" s="40">
        <f>G159+P159</f>
        <v>26469</v>
      </c>
      <c r="G159" s="41">
        <f>H159+K159+L159+M159</f>
        <v>26469</v>
      </c>
      <c r="H159" s="42">
        <f>SUM(I159:J159)</f>
        <v>26469</v>
      </c>
      <c r="I159" s="42">
        <f t="shared" ref="I159" si="10">I163+I167+I171+I175+I179</f>
        <v>26469</v>
      </c>
      <c r="J159" s="42"/>
      <c r="K159" s="42"/>
      <c r="L159" s="42"/>
      <c r="M159" s="107"/>
      <c r="N159" s="107"/>
      <c r="O159" s="157"/>
      <c r="P159" s="57"/>
      <c r="Q159" s="107"/>
      <c r="R159" s="107"/>
      <c r="S159" s="107"/>
      <c r="T159" s="107"/>
      <c r="U159" s="2"/>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row>
    <row r="160" spans="1:84" s="16" customFormat="1" ht="18" customHeight="1" x14ac:dyDescent="0.2">
      <c r="A160" s="39"/>
      <c r="B160" s="39"/>
      <c r="C160" s="47"/>
      <c r="D160" s="177"/>
      <c r="E160" s="74" t="s">
        <v>56</v>
      </c>
      <c r="F160" s="40">
        <f>G160+P160</f>
        <v>4051</v>
      </c>
      <c r="G160" s="41">
        <f>H160+K160+L160+M160</f>
        <v>4051</v>
      </c>
      <c r="H160" s="42">
        <f>SUM(I160:J160)</f>
        <v>1685</v>
      </c>
      <c r="I160" s="42"/>
      <c r="J160" s="42">
        <f t="shared" ref="J160" si="11">J164+J168+J172+J176+J180</f>
        <v>1685</v>
      </c>
      <c r="K160" s="42"/>
      <c r="L160" s="42">
        <f>L164+L168+L172+L176+L180</f>
        <v>2366</v>
      </c>
      <c r="M160" s="107"/>
      <c r="N160" s="107"/>
      <c r="O160" s="157"/>
      <c r="P160" s="57"/>
      <c r="Q160" s="107"/>
      <c r="R160" s="107"/>
      <c r="S160" s="107"/>
      <c r="T160" s="107"/>
      <c r="U160" s="2"/>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row>
    <row r="161" spans="1:84" s="20" customFormat="1" ht="18" customHeight="1" x14ac:dyDescent="0.2">
      <c r="A161" s="70"/>
      <c r="B161" s="70"/>
      <c r="C161" s="43"/>
      <c r="D161" s="178"/>
      <c r="E161" s="75" t="s">
        <v>57</v>
      </c>
      <c r="F161" s="44">
        <f t="shared" ref="F161:L161" si="12">F158-F159+F160</f>
        <v>2298493</v>
      </c>
      <c r="G161" s="45">
        <f t="shared" si="12"/>
        <v>2298493</v>
      </c>
      <c r="H161" s="44">
        <f t="shared" si="12"/>
        <v>2015127</v>
      </c>
      <c r="I161" s="60">
        <f t="shared" si="12"/>
        <v>1853061</v>
      </c>
      <c r="J161" s="60">
        <f t="shared" si="12"/>
        <v>162066</v>
      </c>
      <c r="K161" s="60">
        <f t="shared" si="12"/>
        <v>280000</v>
      </c>
      <c r="L161" s="60">
        <f t="shared" si="12"/>
        <v>3366</v>
      </c>
      <c r="M161" s="44"/>
      <c r="N161" s="44"/>
      <c r="O161" s="46"/>
      <c r="P161" s="45"/>
      <c r="Q161" s="44"/>
      <c r="R161" s="44"/>
      <c r="S161" s="60"/>
      <c r="T161" s="60"/>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row>
    <row r="162" spans="1:84" s="10" customFormat="1" ht="17.25" customHeight="1" x14ac:dyDescent="0.2">
      <c r="A162" s="47"/>
      <c r="B162" s="47"/>
      <c r="C162" s="47">
        <v>3020</v>
      </c>
      <c r="D162" s="182" t="s">
        <v>24</v>
      </c>
      <c r="E162" s="74" t="s">
        <v>54</v>
      </c>
      <c r="F162" s="40">
        <f>G162+P162</f>
        <v>1000</v>
      </c>
      <c r="G162" s="41">
        <f>H162+K162+L162+M162</f>
        <v>1000</v>
      </c>
      <c r="H162" s="42"/>
      <c r="I162" s="42"/>
      <c r="J162" s="42"/>
      <c r="K162" s="42"/>
      <c r="L162" s="42">
        <v>1000</v>
      </c>
      <c r="M162" s="42"/>
      <c r="N162" s="42"/>
      <c r="O162" s="56"/>
      <c r="P162" s="57"/>
      <c r="Q162" s="42"/>
      <c r="R162" s="42"/>
      <c r="S162" s="42"/>
      <c r="T162" s="42"/>
      <c r="U162" s="1"/>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row>
    <row r="163" spans="1:84" s="16" customFormat="1" ht="17.25" customHeight="1" x14ac:dyDescent="0.2">
      <c r="A163" s="39"/>
      <c r="B163" s="39"/>
      <c r="C163" s="47"/>
      <c r="D163" s="183"/>
      <c r="E163" s="74" t="s">
        <v>55</v>
      </c>
      <c r="F163" s="40"/>
      <c r="G163" s="41"/>
      <c r="H163" s="42"/>
      <c r="I163" s="42"/>
      <c r="J163" s="42"/>
      <c r="K163" s="42"/>
      <c r="L163" s="42"/>
      <c r="M163" s="42"/>
      <c r="N163" s="42"/>
      <c r="O163" s="56"/>
      <c r="P163" s="41"/>
      <c r="Q163" s="42"/>
      <c r="R163" s="42"/>
      <c r="S163" s="42"/>
      <c r="T163" s="42"/>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row>
    <row r="164" spans="1:84" s="16" customFormat="1" ht="17.25" customHeight="1" x14ac:dyDescent="0.2">
      <c r="A164" s="39"/>
      <c r="B164" s="39"/>
      <c r="C164" s="47"/>
      <c r="D164" s="183"/>
      <c r="E164" s="74" t="s">
        <v>56</v>
      </c>
      <c r="F164" s="40">
        <f>G164+P164</f>
        <v>2366</v>
      </c>
      <c r="G164" s="41">
        <f>H164+K164+L164+M164</f>
        <v>2366</v>
      </c>
      <c r="H164" s="42"/>
      <c r="I164" s="42"/>
      <c r="J164" s="42"/>
      <c r="K164" s="42"/>
      <c r="L164" s="42">
        <v>2366</v>
      </c>
      <c r="M164" s="42"/>
      <c r="N164" s="42"/>
      <c r="O164" s="56"/>
      <c r="P164" s="41"/>
      <c r="Q164" s="42"/>
      <c r="R164" s="42"/>
      <c r="S164" s="42"/>
      <c r="T164" s="42"/>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row>
    <row r="165" spans="1:84" s="20" customFormat="1" ht="17.25" customHeight="1" x14ac:dyDescent="0.2">
      <c r="A165" s="70"/>
      <c r="B165" s="70"/>
      <c r="C165" s="43"/>
      <c r="D165" s="184"/>
      <c r="E165" s="75" t="s">
        <v>57</v>
      </c>
      <c r="F165" s="44">
        <f>F162-F163+F164</f>
        <v>3366</v>
      </c>
      <c r="G165" s="45">
        <f>G162-G163+G164</f>
        <v>3366</v>
      </c>
      <c r="H165" s="44"/>
      <c r="I165" s="44"/>
      <c r="J165" s="44"/>
      <c r="K165" s="44"/>
      <c r="L165" s="44">
        <f>L162-L163+L164</f>
        <v>3366</v>
      </c>
      <c r="M165" s="44"/>
      <c r="N165" s="44"/>
      <c r="O165" s="46"/>
      <c r="P165" s="45"/>
      <c r="Q165" s="44"/>
      <c r="R165" s="44"/>
      <c r="S165" s="60"/>
      <c r="T165" s="60"/>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row>
    <row r="166" spans="1:84" s="10" customFormat="1" ht="18" customHeight="1" x14ac:dyDescent="0.2">
      <c r="A166" s="47"/>
      <c r="B166" s="47"/>
      <c r="C166" s="47">
        <v>4010</v>
      </c>
      <c r="D166" s="182" t="s">
        <v>31</v>
      </c>
      <c r="E166" s="74" t="s">
        <v>54</v>
      </c>
      <c r="F166" s="40">
        <f>G166+P166</f>
        <v>1444590</v>
      </c>
      <c r="G166" s="41">
        <f>H166+K166+L166+M166</f>
        <v>1444590</v>
      </c>
      <c r="H166" s="42">
        <f>SUM(I166:J166)</f>
        <v>1444590</v>
      </c>
      <c r="I166" s="42">
        <v>1444590</v>
      </c>
      <c r="J166" s="42"/>
      <c r="K166" s="42"/>
      <c r="L166" s="42"/>
      <c r="M166" s="42"/>
      <c r="N166" s="42"/>
      <c r="O166" s="56"/>
      <c r="P166" s="57"/>
      <c r="Q166" s="42"/>
      <c r="R166" s="42"/>
      <c r="S166" s="42"/>
      <c r="T166" s="42"/>
      <c r="U166" s="12"/>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row>
    <row r="167" spans="1:84" s="16" customFormat="1" ht="18" customHeight="1" x14ac:dyDescent="0.2">
      <c r="A167" s="39"/>
      <c r="B167" s="39"/>
      <c r="C167" s="47"/>
      <c r="D167" s="183"/>
      <c r="E167" s="74" t="s">
        <v>55</v>
      </c>
      <c r="F167" s="40">
        <f>G167+P167</f>
        <v>7000</v>
      </c>
      <c r="G167" s="41">
        <f>H167+K167+L167+M167</f>
        <v>7000</v>
      </c>
      <c r="H167" s="42">
        <f>SUM(I167:J167)</f>
        <v>7000</v>
      </c>
      <c r="I167" s="42">
        <v>7000</v>
      </c>
      <c r="J167" s="42"/>
      <c r="K167" s="42"/>
      <c r="L167" s="42"/>
      <c r="M167" s="42"/>
      <c r="N167" s="42"/>
      <c r="O167" s="56"/>
      <c r="P167" s="41"/>
      <c r="Q167" s="42"/>
      <c r="R167" s="42"/>
      <c r="S167" s="42"/>
      <c r="T167" s="42"/>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row>
    <row r="168" spans="1:84" s="16" customFormat="1" ht="18" customHeight="1" x14ac:dyDescent="0.2">
      <c r="A168" s="39"/>
      <c r="B168" s="39"/>
      <c r="C168" s="47"/>
      <c r="D168" s="183"/>
      <c r="E168" s="74" t="s">
        <v>56</v>
      </c>
      <c r="F168" s="40"/>
      <c r="G168" s="41"/>
      <c r="H168" s="42"/>
      <c r="I168" s="42"/>
      <c r="J168" s="42"/>
      <c r="K168" s="42"/>
      <c r="L168" s="42"/>
      <c r="M168" s="42"/>
      <c r="N168" s="42"/>
      <c r="O168" s="56"/>
      <c r="P168" s="41"/>
      <c r="Q168" s="42"/>
      <c r="R168" s="42"/>
      <c r="S168" s="42"/>
      <c r="T168" s="42"/>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row>
    <row r="169" spans="1:84" s="20" customFormat="1" ht="18" customHeight="1" x14ac:dyDescent="0.2">
      <c r="A169" s="70"/>
      <c r="B169" s="70"/>
      <c r="C169" s="43"/>
      <c r="D169" s="184"/>
      <c r="E169" s="75" t="s">
        <v>57</v>
      </c>
      <c r="F169" s="44">
        <f>F166-F167+F168</f>
        <v>1437590</v>
      </c>
      <c r="G169" s="45">
        <f>G166-G167+G168</f>
        <v>1437590</v>
      </c>
      <c r="H169" s="44">
        <f>H166-H167+H168</f>
        <v>1437590</v>
      </c>
      <c r="I169" s="44">
        <f>I166-I167+I168</f>
        <v>1437590</v>
      </c>
      <c r="J169" s="44"/>
      <c r="K169" s="44"/>
      <c r="L169" s="44"/>
      <c r="M169" s="44"/>
      <c r="N169" s="44"/>
      <c r="O169" s="46"/>
      <c r="P169" s="45"/>
      <c r="Q169" s="44"/>
      <c r="R169" s="44"/>
      <c r="S169" s="60"/>
      <c r="T169" s="60"/>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row>
    <row r="170" spans="1:84" s="10" customFormat="1" ht="18" customHeight="1" x14ac:dyDescent="0.2">
      <c r="A170" s="47"/>
      <c r="B170" s="47"/>
      <c r="C170" s="47">
        <v>4040</v>
      </c>
      <c r="D170" s="182" t="s">
        <v>32</v>
      </c>
      <c r="E170" s="74" t="s">
        <v>54</v>
      </c>
      <c r="F170" s="40">
        <f>G170+P170</f>
        <v>117370</v>
      </c>
      <c r="G170" s="41">
        <f>H170+K170+L170+M170</f>
        <v>117370</v>
      </c>
      <c r="H170" s="42">
        <f>SUM(I170:J170)</f>
        <v>117370</v>
      </c>
      <c r="I170" s="42">
        <v>117370</v>
      </c>
      <c r="J170" s="42"/>
      <c r="K170" s="42"/>
      <c r="L170" s="42"/>
      <c r="M170" s="42"/>
      <c r="N170" s="42"/>
      <c r="O170" s="56"/>
      <c r="P170" s="57"/>
      <c r="Q170" s="42"/>
      <c r="R170" s="42"/>
      <c r="S170" s="42"/>
      <c r="T170" s="42"/>
      <c r="U170" s="12"/>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row>
    <row r="171" spans="1:84" s="16" customFormat="1" ht="18" customHeight="1" x14ac:dyDescent="0.2">
      <c r="A171" s="39"/>
      <c r="B171" s="39"/>
      <c r="C171" s="47"/>
      <c r="D171" s="183"/>
      <c r="E171" s="74" t="s">
        <v>55</v>
      </c>
      <c r="F171" s="40">
        <f>G171+P171</f>
        <v>18000</v>
      </c>
      <c r="G171" s="41">
        <f>H171+K171+L171+M171</f>
        <v>18000</v>
      </c>
      <c r="H171" s="42">
        <f>SUM(I171:J171)</f>
        <v>18000</v>
      </c>
      <c r="I171" s="42">
        <f>11000+7000</f>
        <v>18000</v>
      </c>
      <c r="J171" s="42"/>
      <c r="K171" s="42"/>
      <c r="L171" s="42"/>
      <c r="M171" s="42"/>
      <c r="N171" s="42"/>
      <c r="O171" s="56"/>
      <c r="P171" s="41"/>
      <c r="Q171" s="42"/>
      <c r="R171" s="42"/>
      <c r="S171" s="42"/>
      <c r="T171" s="42"/>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row>
    <row r="172" spans="1:84" s="16" customFormat="1" ht="18" customHeight="1" x14ac:dyDescent="0.2">
      <c r="A172" s="39"/>
      <c r="B172" s="39"/>
      <c r="C172" s="47"/>
      <c r="D172" s="183"/>
      <c r="E172" s="74" t="s">
        <v>56</v>
      </c>
      <c r="F172" s="40"/>
      <c r="G172" s="41"/>
      <c r="H172" s="42"/>
      <c r="I172" s="42"/>
      <c r="J172" s="42"/>
      <c r="K172" s="42"/>
      <c r="L172" s="42"/>
      <c r="M172" s="42"/>
      <c r="N172" s="42"/>
      <c r="O172" s="56"/>
      <c r="P172" s="41"/>
      <c r="Q172" s="42"/>
      <c r="R172" s="42"/>
      <c r="S172" s="42"/>
      <c r="T172" s="4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row>
    <row r="173" spans="1:84" s="20" customFormat="1" ht="18" customHeight="1" x14ac:dyDescent="0.2">
      <c r="A173" s="70"/>
      <c r="B173" s="70"/>
      <c r="C173" s="43"/>
      <c r="D173" s="184"/>
      <c r="E173" s="75" t="s">
        <v>57</v>
      </c>
      <c r="F173" s="44">
        <f>F170-F171+F172</f>
        <v>99370</v>
      </c>
      <c r="G173" s="45">
        <f>G170-G171+G172</f>
        <v>99370</v>
      </c>
      <c r="H173" s="44">
        <f>H170-H171+H172</f>
        <v>99370</v>
      </c>
      <c r="I173" s="44">
        <f>I170-I171+I172</f>
        <v>99370</v>
      </c>
      <c r="J173" s="44"/>
      <c r="K173" s="44"/>
      <c r="L173" s="44"/>
      <c r="M173" s="44"/>
      <c r="N173" s="44"/>
      <c r="O173" s="46"/>
      <c r="P173" s="45"/>
      <c r="Q173" s="44"/>
      <c r="R173" s="44"/>
      <c r="S173" s="60"/>
      <c r="T173" s="60"/>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row>
    <row r="174" spans="1:84" s="10" customFormat="1" ht="18" customHeight="1" x14ac:dyDescent="0.2">
      <c r="A174" s="47"/>
      <c r="B174" s="47"/>
      <c r="C174" s="47">
        <v>4110</v>
      </c>
      <c r="D174" s="182" t="s">
        <v>25</v>
      </c>
      <c r="E174" s="74" t="s">
        <v>54</v>
      </c>
      <c r="F174" s="40">
        <f>G174+P174</f>
        <v>262213</v>
      </c>
      <c r="G174" s="41">
        <f>H174+K174+L174+M174</f>
        <v>262213</v>
      </c>
      <c r="H174" s="42">
        <f>SUM(I174:J174)</f>
        <v>262213</v>
      </c>
      <c r="I174" s="42">
        <v>262213</v>
      </c>
      <c r="J174" s="42"/>
      <c r="K174" s="42"/>
      <c r="L174" s="42"/>
      <c r="M174" s="42"/>
      <c r="N174" s="42"/>
      <c r="O174" s="56"/>
      <c r="P174" s="57"/>
      <c r="Q174" s="42"/>
      <c r="R174" s="42"/>
      <c r="S174" s="42"/>
      <c r="T174" s="42"/>
      <c r="U174" s="12"/>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row>
    <row r="175" spans="1:84" s="16" customFormat="1" ht="18" customHeight="1" x14ac:dyDescent="0.2">
      <c r="A175" s="39"/>
      <c r="B175" s="39"/>
      <c r="C175" s="47"/>
      <c r="D175" s="183"/>
      <c r="E175" s="74" t="s">
        <v>55</v>
      </c>
      <c r="F175" s="40">
        <f>G175+P175</f>
        <v>1469</v>
      </c>
      <c r="G175" s="41">
        <f>H175+K175+L175+M175</f>
        <v>1469</v>
      </c>
      <c r="H175" s="42">
        <f>SUM(I175:J175)</f>
        <v>1469</v>
      </c>
      <c r="I175" s="42">
        <v>1469</v>
      </c>
      <c r="J175" s="42"/>
      <c r="K175" s="42"/>
      <c r="L175" s="42"/>
      <c r="M175" s="42"/>
      <c r="N175" s="42"/>
      <c r="O175" s="56"/>
      <c r="P175" s="41"/>
      <c r="Q175" s="42"/>
      <c r="R175" s="42"/>
      <c r="S175" s="42"/>
      <c r="T175" s="42"/>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row>
    <row r="176" spans="1:84" s="16" customFormat="1" ht="18" customHeight="1" x14ac:dyDescent="0.2">
      <c r="A176" s="39"/>
      <c r="B176" s="39"/>
      <c r="C176" s="47"/>
      <c r="D176" s="183"/>
      <c r="E176" s="74" t="s">
        <v>56</v>
      </c>
      <c r="F176" s="40"/>
      <c r="G176" s="41"/>
      <c r="H176" s="42"/>
      <c r="I176" s="42"/>
      <c r="J176" s="42"/>
      <c r="K176" s="42"/>
      <c r="L176" s="42"/>
      <c r="M176" s="42"/>
      <c r="N176" s="42"/>
      <c r="O176" s="56"/>
      <c r="P176" s="41"/>
      <c r="Q176" s="42"/>
      <c r="R176" s="42"/>
      <c r="S176" s="42"/>
      <c r="T176" s="42"/>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row>
    <row r="177" spans="1:84" s="20" customFormat="1" ht="18" customHeight="1" x14ac:dyDescent="0.2">
      <c r="A177" s="70"/>
      <c r="B177" s="70"/>
      <c r="C177" s="43"/>
      <c r="D177" s="184"/>
      <c r="E177" s="75" t="s">
        <v>57</v>
      </c>
      <c r="F177" s="44">
        <f>F174-F175+F176</f>
        <v>260744</v>
      </c>
      <c r="G177" s="45">
        <f>G174-G175+G176</f>
        <v>260744</v>
      </c>
      <c r="H177" s="44">
        <f>H174-H175+H176</f>
        <v>260744</v>
      </c>
      <c r="I177" s="44">
        <f>I174-I175+I176</f>
        <v>260744</v>
      </c>
      <c r="J177" s="44"/>
      <c r="K177" s="44"/>
      <c r="L177" s="44"/>
      <c r="M177" s="44"/>
      <c r="N177" s="44"/>
      <c r="O177" s="46"/>
      <c r="P177" s="45"/>
      <c r="Q177" s="44"/>
      <c r="R177" s="44"/>
      <c r="S177" s="60"/>
      <c r="T177" s="60"/>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row>
    <row r="178" spans="1:84" s="10" customFormat="1" ht="18" customHeight="1" x14ac:dyDescent="0.2">
      <c r="A178" s="47"/>
      <c r="B178" s="47"/>
      <c r="C178" s="47">
        <v>4440</v>
      </c>
      <c r="D178" s="80" t="s">
        <v>33</v>
      </c>
      <c r="E178" s="74" t="s">
        <v>54</v>
      </c>
      <c r="F178" s="40">
        <f>G178+P178</f>
        <v>70267</v>
      </c>
      <c r="G178" s="41">
        <f>H178+K178+L178+M178</f>
        <v>70267</v>
      </c>
      <c r="H178" s="42">
        <f>SUM(I178:J178)</f>
        <v>70267</v>
      </c>
      <c r="I178" s="42"/>
      <c r="J178" s="42">
        <v>70267</v>
      </c>
      <c r="K178" s="42"/>
      <c r="L178" s="42"/>
      <c r="M178" s="42"/>
      <c r="N178" s="42"/>
      <c r="O178" s="56"/>
      <c r="P178" s="57"/>
      <c r="Q178" s="42"/>
      <c r="R178" s="42"/>
      <c r="S178" s="42"/>
      <c r="T178" s="42"/>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row>
    <row r="179" spans="1:84" s="16" customFormat="1" ht="18" customHeight="1" x14ac:dyDescent="0.2">
      <c r="A179" s="39"/>
      <c r="B179" s="39"/>
      <c r="C179" s="47"/>
      <c r="D179" s="81"/>
      <c r="E179" s="74" t="s">
        <v>55</v>
      </c>
      <c r="F179" s="40"/>
      <c r="G179" s="41"/>
      <c r="H179" s="42"/>
      <c r="I179" s="42"/>
      <c r="J179" s="42"/>
      <c r="K179" s="42"/>
      <c r="L179" s="42"/>
      <c r="M179" s="42"/>
      <c r="N179" s="42"/>
      <c r="O179" s="56"/>
      <c r="P179" s="41"/>
      <c r="Q179" s="42"/>
      <c r="R179" s="42"/>
      <c r="S179" s="42"/>
      <c r="T179" s="42"/>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row>
    <row r="180" spans="1:84" s="16" customFormat="1" ht="18" customHeight="1" x14ac:dyDescent="0.2">
      <c r="A180" s="39"/>
      <c r="B180" s="39"/>
      <c r="C180" s="47"/>
      <c r="D180" s="81"/>
      <c r="E180" s="74" t="s">
        <v>56</v>
      </c>
      <c r="F180" s="40">
        <f>G180+P180</f>
        <v>1685</v>
      </c>
      <c r="G180" s="41">
        <f>H180+K180+L180+M180</f>
        <v>1685</v>
      </c>
      <c r="H180" s="42">
        <f>SUM(I180:J180)</f>
        <v>1685</v>
      </c>
      <c r="I180" s="42"/>
      <c r="J180" s="42">
        <v>1685</v>
      </c>
      <c r="K180" s="42"/>
      <c r="L180" s="42"/>
      <c r="M180" s="42"/>
      <c r="N180" s="42"/>
      <c r="O180" s="56"/>
      <c r="P180" s="41"/>
      <c r="Q180" s="42"/>
      <c r="R180" s="42"/>
      <c r="S180" s="42"/>
      <c r="T180" s="42"/>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row>
    <row r="181" spans="1:84" s="20" customFormat="1" ht="18" customHeight="1" x14ac:dyDescent="0.2">
      <c r="A181" s="70"/>
      <c r="B181" s="70"/>
      <c r="C181" s="43"/>
      <c r="D181" s="82"/>
      <c r="E181" s="75" t="s">
        <v>57</v>
      </c>
      <c r="F181" s="44">
        <f>F178-F179+F180</f>
        <v>71952</v>
      </c>
      <c r="G181" s="45">
        <f>G178-G179+G180</f>
        <v>71952</v>
      </c>
      <c r="H181" s="44">
        <f>H178-H179+H180</f>
        <v>71952</v>
      </c>
      <c r="I181" s="44"/>
      <c r="J181" s="44">
        <f>J178-J179+J180</f>
        <v>71952</v>
      </c>
      <c r="K181" s="44"/>
      <c r="L181" s="44"/>
      <c r="M181" s="44"/>
      <c r="N181" s="44"/>
      <c r="O181" s="46"/>
      <c r="P181" s="45"/>
      <c r="Q181" s="44"/>
      <c r="R181" s="44"/>
      <c r="S181" s="60"/>
      <c r="T181" s="60"/>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row>
    <row r="182" spans="1:84" s="106" customFormat="1" ht="18" customHeight="1" x14ac:dyDescent="0.2">
      <c r="A182" s="88"/>
      <c r="B182" s="88"/>
      <c r="C182" s="223" t="s">
        <v>60</v>
      </c>
      <c r="D182" s="224"/>
      <c r="E182" s="224"/>
      <c r="F182" s="224"/>
      <c r="G182" s="224"/>
      <c r="H182" s="224"/>
      <c r="I182" s="224"/>
      <c r="J182" s="224"/>
      <c r="K182" s="224"/>
      <c r="L182" s="224"/>
      <c r="M182" s="224"/>
      <c r="N182" s="224"/>
      <c r="O182" s="224"/>
      <c r="P182" s="224"/>
      <c r="Q182" s="224"/>
      <c r="R182" s="224"/>
      <c r="S182" s="224"/>
      <c r="T182" s="225"/>
    </row>
    <row r="183" spans="1:84" s="106" customFormat="1" ht="18" customHeight="1" x14ac:dyDescent="0.2">
      <c r="A183" s="88"/>
      <c r="B183" s="39"/>
      <c r="C183" s="179" t="s">
        <v>140</v>
      </c>
      <c r="D183" s="180"/>
      <c r="E183" s="180"/>
      <c r="F183" s="180"/>
      <c r="G183" s="180"/>
      <c r="H183" s="180"/>
      <c r="I183" s="180"/>
      <c r="J183" s="180"/>
      <c r="K183" s="180"/>
      <c r="L183" s="180"/>
      <c r="M183" s="180"/>
      <c r="N183" s="180"/>
      <c r="O183" s="180"/>
      <c r="P183" s="180"/>
      <c r="Q183" s="180"/>
      <c r="R183" s="180"/>
      <c r="S183" s="180"/>
      <c r="T183" s="181"/>
    </row>
    <row r="184" spans="1:84" s="106" customFormat="1" ht="18" customHeight="1" x14ac:dyDescent="0.2">
      <c r="A184" s="88"/>
      <c r="B184" s="39"/>
      <c r="C184" s="179" t="s">
        <v>141</v>
      </c>
      <c r="D184" s="180"/>
      <c r="E184" s="180"/>
      <c r="F184" s="180"/>
      <c r="G184" s="180"/>
      <c r="H184" s="180"/>
      <c r="I184" s="180"/>
      <c r="J184" s="180"/>
      <c r="K184" s="180"/>
      <c r="L184" s="180"/>
      <c r="M184" s="180"/>
      <c r="N184" s="180"/>
      <c r="O184" s="180"/>
      <c r="P184" s="180"/>
      <c r="Q184" s="180"/>
      <c r="R184" s="180"/>
      <c r="S184" s="180"/>
      <c r="T184" s="181"/>
    </row>
    <row r="185" spans="1:84" s="106" customFormat="1" ht="11.25" customHeight="1" x14ac:dyDescent="0.2">
      <c r="A185" s="88"/>
      <c r="B185" s="39"/>
      <c r="C185" s="179"/>
      <c r="D185" s="180"/>
      <c r="E185" s="180"/>
      <c r="F185" s="180"/>
      <c r="G185" s="180"/>
      <c r="H185" s="180"/>
      <c r="I185" s="180"/>
      <c r="J185" s="180"/>
      <c r="K185" s="180"/>
      <c r="L185" s="180"/>
      <c r="M185" s="180"/>
      <c r="N185" s="180"/>
      <c r="O185" s="180"/>
      <c r="P185" s="180"/>
      <c r="Q185" s="180"/>
      <c r="R185" s="180"/>
      <c r="S185" s="180"/>
      <c r="T185" s="181"/>
    </row>
    <row r="186" spans="1:84" s="106" customFormat="1" ht="17.25" customHeight="1" x14ac:dyDescent="0.2">
      <c r="A186" s="88"/>
      <c r="B186" s="39"/>
      <c r="C186" s="179" t="s">
        <v>142</v>
      </c>
      <c r="D186" s="180"/>
      <c r="E186" s="180"/>
      <c r="F186" s="180"/>
      <c r="G186" s="180"/>
      <c r="H186" s="180"/>
      <c r="I186" s="180"/>
      <c r="J186" s="180"/>
      <c r="K186" s="180"/>
      <c r="L186" s="180"/>
      <c r="M186" s="180"/>
      <c r="N186" s="180"/>
      <c r="O186" s="180"/>
      <c r="P186" s="180"/>
      <c r="Q186" s="180"/>
      <c r="R186" s="180"/>
      <c r="S186" s="180"/>
      <c r="T186" s="181"/>
    </row>
    <row r="187" spans="1:84" s="106" customFormat="1" ht="32.25" customHeight="1" x14ac:dyDescent="0.2">
      <c r="A187" s="88"/>
      <c r="B187" s="39"/>
      <c r="C187" s="179" t="s">
        <v>112</v>
      </c>
      <c r="D187" s="180"/>
      <c r="E187" s="180"/>
      <c r="F187" s="180"/>
      <c r="G187" s="180"/>
      <c r="H187" s="180"/>
      <c r="I187" s="180"/>
      <c r="J187" s="180"/>
      <c r="K187" s="180"/>
      <c r="L187" s="180"/>
      <c r="M187" s="180"/>
      <c r="N187" s="180"/>
      <c r="O187" s="180"/>
      <c r="P187" s="180"/>
      <c r="Q187" s="180"/>
      <c r="R187" s="180"/>
      <c r="S187" s="180"/>
      <c r="T187" s="181"/>
    </row>
    <row r="188" spans="1:84" s="106" customFormat="1" ht="18" customHeight="1" x14ac:dyDescent="0.2">
      <c r="A188" s="88"/>
      <c r="B188" s="39"/>
      <c r="C188" s="179" t="s">
        <v>113</v>
      </c>
      <c r="D188" s="180"/>
      <c r="E188" s="180"/>
      <c r="F188" s="180"/>
      <c r="G188" s="180"/>
      <c r="H188" s="180"/>
      <c r="I188" s="180"/>
      <c r="J188" s="180"/>
      <c r="K188" s="180"/>
      <c r="L188" s="180"/>
      <c r="M188" s="180"/>
      <c r="N188" s="180"/>
      <c r="O188" s="180"/>
      <c r="P188" s="180"/>
      <c r="Q188" s="180"/>
      <c r="R188" s="180"/>
      <c r="S188" s="180"/>
      <c r="T188" s="181"/>
    </row>
    <row r="189" spans="1:84" s="106" customFormat="1" ht="18" customHeight="1" x14ac:dyDescent="0.2">
      <c r="A189" s="88"/>
      <c r="B189" s="39"/>
      <c r="C189" s="179" t="s">
        <v>114</v>
      </c>
      <c r="D189" s="180"/>
      <c r="E189" s="180"/>
      <c r="F189" s="180"/>
      <c r="G189" s="180"/>
      <c r="H189" s="180"/>
      <c r="I189" s="180"/>
      <c r="J189" s="180"/>
      <c r="K189" s="180"/>
      <c r="L189" s="180"/>
      <c r="M189" s="180"/>
      <c r="N189" s="180"/>
      <c r="O189" s="180"/>
      <c r="P189" s="180"/>
      <c r="Q189" s="180"/>
      <c r="R189" s="180"/>
      <c r="S189" s="180"/>
      <c r="T189" s="181"/>
    </row>
    <row r="190" spans="1:84" s="106" customFormat="1" ht="18" customHeight="1" x14ac:dyDescent="0.2">
      <c r="A190" s="88"/>
      <c r="B190" s="39"/>
      <c r="C190" s="179" t="s">
        <v>115</v>
      </c>
      <c r="D190" s="180"/>
      <c r="E190" s="180"/>
      <c r="F190" s="180"/>
      <c r="G190" s="180"/>
      <c r="H190" s="180"/>
      <c r="I190" s="180"/>
      <c r="J190" s="180"/>
      <c r="K190" s="180"/>
      <c r="L190" s="180"/>
      <c r="M190" s="180"/>
      <c r="N190" s="180"/>
      <c r="O190" s="180"/>
      <c r="P190" s="180"/>
      <c r="Q190" s="180"/>
      <c r="R190" s="180"/>
      <c r="S190" s="180"/>
      <c r="T190" s="181"/>
    </row>
    <row r="191" spans="1:84" s="106" customFormat="1" ht="18" customHeight="1" x14ac:dyDescent="0.2">
      <c r="A191" s="88"/>
      <c r="B191" s="39"/>
      <c r="C191" s="194" t="s">
        <v>116</v>
      </c>
      <c r="D191" s="195"/>
      <c r="E191" s="195"/>
      <c r="F191" s="195"/>
      <c r="G191" s="195"/>
      <c r="H191" s="195"/>
      <c r="I191" s="195"/>
      <c r="J191" s="195"/>
      <c r="K191" s="195"/>
      <c r="L191" s="195"/>
      <c r="M191" s="195"/>
      <c r="N191" s="195"/>
      <c r="O191" s="195"/>
      <c r="P191" s="195"/>
      <c r="Q191" s="195"/>
      <c r="R191" s="195"/>
      <c r="S191" s="195"/>
      <c r="T191" s="196"/>
    </row>
    <row r="192" spans="1:84" s="10" customFormat="1" ht="18" customHeight="1" x14ac:dyDescent="0.2">
      <c r="A192" s="39"/>
      <c r="B192" s="48">
        <v>80104</v>
      </c>
      <c r="C192" s="49"/>
      <c r="D192" s="84" t="s">
        <v>14</v>
      </c>
      <c r="E192" s="74" t="s">
        <v>54</v>
      </c>
      <c r="F192" s="40">
        <f>G192+P192</f>
        <v>14123220</v>
      </c>
      <c r="G192" s="41">
        <f>H192+K192+L192+M192</f>
        <v>14023220</v>
      </c>
      <c r="H192" s="42">
        <f>SUM(I192:J192)</f>
        <v>10603120</v>
      </c>
      <c r="I192" s="38">
        <v>9383567</v>
      </c>
      <c r="J192" s="38">
        <v>1219553</v>
      </c>
      <c r="K192" s="38">
        <v>3417600</v>
      </c>
      <c r="L192" s="38">
        <v>2500</v>
      </c>
      <c r="M192" s="55"/>
      <c r="N192" s="55"/>
      <c r="O192" s="156"/>
      <c r="P192" s="37">
        <f>Q192+S192+T192</f>
        <v>100000</v>
      </c>
      <c r="Q192" s="38">
        <v>100000</v>
      </c>
      <c r="R192" s="55"/>
      <c r="S192" s="55"/>
      <c r="T192" s="55"/>
      <c r="U192" s="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row>
    <row r="193" spans="1:84" s="16" customFormat="1" ht="18" customHeight="1" x14ac:dyDescent="0.2">
      <c r="A193" s="39"/>
      <c r="B193" s="39"/>
      <c r="C193" s="47"/>
      <c r="D193" s="85"/>
      <c r="E193" s="74" t="s">
        <v>55</v>
      </c>
      <c r="F193" s="40">
        <f>G193+P193</f>
        <v>1434</v>
      </c>
      <c r="G193" s="41">
        <f>H193+K193+L193+M193</f>
        <v>1434</v>
      </c>
      <c r="H193" s="42">
        <f>SUM(I193:J193)</f>
        <v>1434</v>
      </c>
      <c r="I193" s="42"/>
      <c r="J193" s="42">
        <f t="shared" ref="J193:J194" si="13">J197+J201</f>
        <v>1434</v>
      </c>
      <c r="K193" s="42"/>
      <c r="L193" s="42"/>
      <c r="M193" s="107"/>
      <c r="N193" s="107"/>
      <c r="O193" s="157"/>
      <c r="P193" s="41"/>
      <c r="Q193" s="42"/>
      <c r="R193" s="107"/>
      <c r="S193" s="107"/>
      <c r="T193" s="107"/>
      <c r="U193" s="17"/>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row>
    <row r="194" spans="1:84" s="16" customFormat="1" ht="18" customHeight="1" x14ac:dyDescent="0.2">
      <c r="A194" s="39"/>
      <c r="B194" s="39"/>
      <c r="C194" s="47"/>
      <c r="D194" s="85"/>
      <c r="E194" s="74" t="s">
        <v>56</v>
      </c>
      <c r="F194" s="40">
        <f>G194+P194</f>
        <v>11810</v>
      </c>
      <c r="G194" s="41">
        <f>H194+K194+L194+M194</f>
        <v>11810</v>
      </c>
      <c r="H194" s="42">
        <f>SUM(I194:J194)</f>
        <v>11810</v>
      </c>
      <c r="I194" s="42">
        <f>I198+I202</f>
        <v>1434</v>
      </c>
      <c r="J194" s="42">
        <f t="shared" si="13"/>
        <v>10376</v>
      </c>
      <c r="K194" s="42"/>
      <c r="L194" s="42"/>
      <c r="M194" s="107"/>
      <c r="N194" s="107"/>
      <c r="O194" s="157"/>
      <c r="P194" s="41"/>
      <c r="Q194" s="42"/>
      <c r="R194" s="107"/>
      <c r="S194" s="107"/>
      <c r="T194" s="107"/>
      <c r="U194" s="17"/>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row>
    <row r="195" spans="1:84" s="20" customFormat="1" ht="18" customHeight="1" x14ac:dyDescent="0.2">
      <c r="A195" s="70"/>
      <c r="B195" s="70"/>
      <c r="C195" s="43"/>
      <c r="D195" s="86"/>
      <c r="E195" s="75" t="s">
        <v>57</v>
      </c>
      <c r="F195" s="44">
        <f t="shared" ref="F195:Q195" si="14">F192-F193+F194</f>
        <v>14133596</v>
      </c>
      <c r="G195" s="45">
        <f t="shared" si="14"/>
        <v>14033596</v>
      </c>
      <c r="H195" s="44">
        <f t="shared" si="14"/>
        <v>10613496</v>
      </c>
      <c r="I195" s="60">
        <f>I192-I193+I194</f>
        <v>9385001</v>
      </c>
      <c r="J195" s="60">
        <f t="shared" si="14"/>
        <v>1228495</v>
      </c>
      <c r="K195" s="60">
        <f>K192-K193+K194</f>
        <v>3417600</v>
      </c>
      <c r="L195" s="60">
        <f>L192-L193+L194</f>
        <v>2500</v>
      </c>
      <c r="M195" s="44"/>
      <c r="N195" s="44"/>
      <c r="O195" s="46"/>
      <c r="P195" s="45">
        <f t="shared" si="14"/>
        <v>100000</v>
      </c>
      <c r="Q195" s="44">
        <f t="shared" si="14"/>
        <v>100000</v>
      </c>
      <c r="R195" s="44"/>
      <c r="S195" s="60"/>
      <c r="T195" s="60"/>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row>
    <row r="196" spans="1:84" s="10" customFormat="1" ht="17.25" customHeight="1" x14ac:dyDescent="0.2">
      <c r="A196" s="47"/>
      <c r="B196" s="47"/>
      <c r="C196" s="47">
        <v>4010</v>
      </c>
      <c r="D196" s="182" t="s">
        <v>31</v>
      </c>
      <c r="E196" s="74" t="s">
        <v>54</v>
      </c>
      <c r="F196" s="40">
        <f>G196+P196</f>
        <v>7217202</v>
      </c>
      <c r="G196" s="41">
        <f>H196+K196+L196+M196</f>
        <v>7217202</v>
      </c>
      <c r="H196" s="42">
        <f>SUM(I196:J196)</f>
        <v>7217202</v>
      </c>
      <c r="I196" s="42">
        <v>7217202</v>
      </c>
      <c r="J196" s="42"/>
      <c r="K196" s="42"/>
      <c r="L196" s="42"/>
      <c r="M196" s="42"/>
      <c r="N196" s="42"/>
      <c r="O196" s="56"/>
      <c r="P196" s="57"/>
      <c r="Q196" s="42"/>
      <c r="R196" s="42"/>
      <c r="S196" s="42"/>
      <c r="T196" s="42"/>
      <c r="U196" s="12"/>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row>
    <row r="197" spans="1:84" s="16" customFormat="1" ht="17.25" customHeight="1" x14ac:dyDescent="0.2">
      <c r="A197" s="39"/>
      <c r="B197" s="39"/>
      <c r="C197" s="47"/>
      <c r="D197" s="183"/>
      <c r="E197" s="74" t="s">
        <v>55</v>
      </c>
      <c r="F197" s="40"/>
      <c r="G197" s="41"/>
      <c r="H197" s="42"/>
      <c r="I197" s="42"/>
      <c r="J197" s="42"/>
      <c r="K197" s="42"/>
      <c r="L197" s="42"/>
      <c r="M197" s="42"/>
      <c r="N197" s="42"/>
      <c r="O197" s="56"/>
      <c r="P197" s="41"/>
      <c r="Q197" s="42"/>
      <c r="R197" s="42"/>
      <c r="S197" s="42"/>
      <c r="T197" s="42"/>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row>
    <row r="198" spans="1:84" s="16" customFormat="1" ht="17.25" customHeight="1" x14ac:dyDescent="0.2">
      <c r="A198" s="39"/>
      <c r="B198" s="39"/>
      <c r="C198" s="47"/>
      <c r="D198" s="183"/>
      <c r="E198" s="74" t="s">
        <v>56</v>
      </c>
      <c r="F198" s="40">
        <f>G198+P198</f>
        <v>1434</v>
      </c>
      <c r="G198" s="41">
        <f>H198+K198+L198+M198</f>
        <v>1434</v>
      </c>
      <c r="H198" s="42">
        <f>SUM(I198:J198)</f>
        <v>1434</v>
      </c>
      <c r="I198" s="42">
        <v>1434</v>
      </c>
      <c r="J198" s="42"/>
      <c r="K198" s="42"/>
      <c r="L198" s="42"/>
      <c r="M198" s="42"/>
      <c r="N198" s="42"/>
      <c r="O198" s="56"/>
      <c r="P198" s="41"/>
      <c r="Q198" s="42"/>
      <c r="R198" s="42"/>
      <c r="S198" s="42"/>
      <c r="T198" s="42"/>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row>
    <row r="199" spans="1:84" s="20" customFormat="1" ht="17.25" customHeight="1" x14ac:dyDescent="0.2">
      <c r="A199" s="70"/>
      <c r="B199" s="70"/>
      <c r="C199" s="43"/>
      <c r="D199" s="184"/>
      <c r="E199" s="75" t="s">
        <v>57</v>
      </c>
      <c r="F199" s="44">
        <f>F196-F197+F198</f>
        <v>7218636</v>
      </c>
      <c r="G199" s="45">
        <f>G196-G197+G198</f>
        <v>7218636</v>
      </c>
      <c r="H199" s="44">
        <f>H196-H197+H198</f>
        <v>7218636</v>
      </c>
      <c r="I199" s="44">
        <f>I196-I197+I198</f>
        <v>7218636</v>
      </c>
      <c r="J199" s="44"/>
      <c r="K199" s="44"/>
      <c r="L199" s="44"/>
      <c r="M199" s="44"/>
      <c r="N199" s="44"/>
      <c r="O199" s="46"/>
      <c r="P199" s="45"/>
      <c r="Q199" s="44"/>
      <c r="R199" s="44"/>
      <c r="S199" s="60"/>
      <c r="T199" s="60"/>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row>
    <row r="200" spans="1:84" s="12" customFormat="1" ht="17.25" customHeight="1" x14ac:dyDescent="0.2">
      <c r="A200" s="47"/>
      <c r="B200" s="47"/>
      <c r="C200" s="47">
        <v>4440</v>
      </c>
      <c r="D200" s="80" t="s">
        <v>33</v>
      </c>
      <c r="E200" s="74" t="s">
        <v>54</v>
      </c>
      <c r="F200" s="40">
        <f>G200+P200</f>
        <v>365280</v>
      </c>
      <c r="G200" s="41">
        <f>H200+K200+L200+M200</f>
        <v>365280</v>
      </c>
      <c r="H200" s="42">
        <f>SUM(I200:J200)</f>
        <v>365280</v>
      </c>
      <c r="I200" s="42"/>
      <c r="J200" s="42">
        <v>365280</v>
      </c>
      <c r="K200" s="42"/>
      <c r="L200" s="42"/>
      <c r="M200" s="42"/>
      <c r="N200" s="42"/>
      <c r="O200" s="56"/>
      <c r="P200" s="57"/>
      <c r="Q200" s="42"/>
      <c r="R200" s="42"/>
      <c r="S200" s="42"/>
      <c r="T200" s="42"/>
      <c r="U200" s="1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row>
    <row r="201" spans="1:84" s="16" customFormat="1" ht="17.25" customHeight="1" x14ac:dyDescent="0.2">
      <c r="A201" s="39"/>
      <c r="B201" s="39"/>
      <c r="C201" s="47"/>
      <c r="D201" s="81"/>
      <c r="E201" s="74" t="s">
        <v>55</v>
      </c>
      <c r="F201" s="40">
        <f>G201+P201</f>
        <v>1434</v>
      </c>
      <c r="G201" s="41">
        <f>H201+K201+L201+M201</f>
        <v>1434</v>
      </c>
      <c r="H201" s="42">
        <f>SUM(I201:J201)</f>
        <v>1434</v>
      </c>
      <c r="I201" s="42"/>
      <c r="J201" s="42">
        <v>1434</v>
      </c>
      <c r="K201" s="42"/>
      <c r="L201" s="42"/>
      <c r="M201" s="42"/>
      <c r="N201" s="42"/>
      <c r="O201" s="56"/>
      <c r="P201" s="41"/>
      <c r="Q201" s="42"/>
      <c r="R201" s="42"/>
      <c r="S201" s="42"/>
      <c r="T201" s="42"/>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row>
    <row r="202" spans="1:84" s="16" customFormat="1" ht="17.25" customHeight="1" x14ac:dyDescent="0.2">
      <c r="A202" s="39"/>
      <c r="B202" s="39"/>
      <c r="C202" s="47"/>
      <c r="D202" s="81"/>
      <c r="E202" s="74" t="s">
        <v>56</v>
      </c>
      <c r="F202" s="40">
        <f>G202+P202</f>
        <v>10376</v>
      </c>
      <c r="G202" s="41">
        <f>H202+K202+L202+M202</f>
        <v>10376</v>
      </c>
      <c r="H202" s="42">
        <f>SUM(I202:J202)</f>
        <v>10376</v>
      </c>
      <c r="I202" s="42"/>
      <c r="J202" s="42">
        <v>10376</v>
      </c>
      <c r="K202" s="42"/>
      <c r="L202" s="42"/>
      <c r="M202" s="42"/>
      <c r="N202" s="42"/>
      <c r="O202" s="56"/>
      <c r="P202" s="41"/>
      <c r="Q202" s="42"/>
      <c r="R202" s="42"/>
      <c r="S202" s="42"/>
      <c r="T202" s="4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row>
    <row r="203" spans="1:84" s="20" customFormat="1" ht="17.25" customHeight="1" x14ac:dyDescent="0.2">
      <c r="A203" s="70"/>
      <c r="B203" s="70"/>
      <c r="C203" s="43"/>
      <c r="D203" s="82"/>
      <c r="E203" s="75" t="s">
        <v>57</v>
      </c>
      <c r="F203" s="44">
        <f>F200-F201+F202</f>
        <v>374222</v>
      </c>
      <c r="G203" s="45">
        <f>G200-G201+G202</f>
        <v>374222</v>
      </c>
      <c r="H203" s="44">
        <f>H200-H201+H202</f>
        <v>374222</v>
      </c>
      <c r="I203" s="44"/>
      <c r="J203" s="44">
        <f>J200-J201+J202</f>
        <v>374222</v>
      </c>
      <c r="K203" s="44"/>
      <c r="L203" s="44"/>
      <c r="M203" s="44"/>
      <c r="N203" s="44"/>
      <c r="O203" s="46"/>
      <c r="P203" s="45"/>
      <c r="Q203" s="44"/>
      <c r="R203" s="44"/>
      <c r="S203" s="60"/>
      <c r="T203" s="60"/>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row>
    <row r="204" spans="1:84" s="106" customFormat="1" ht="17.25" customHeight="1" x14ac:dyDescent="0.2">
      <c r="A204" s="88"/>
      <c r="B204" s="88"/>
      <c r="C204" s="223" t="s">
        <v>60</v>
      </c>
      <c r="D204" s="224"/>
      <c r="E204" s="224"/>
      <c r="F204" s="224"/>
      <c r="G204" s="224"/>
      <c r="H204" s="224"/>
      <c r="I204" s="224"/>
      <c r="J204" s="224"/>
      <c r="K204" s="224"/>
      <c r="L204" s="224"/>
      <c r="M204" s="224"/>
      <c r="N204" s="224"/>
      <c r="O204" s="224"/>
      <c r="P204" s="224"/>
      <c r="Q204" s="224"/>
      <c r="R204" s="224"/>
      <c r="S204" s="224"/>
      <c r="T204" s="225"/>
    </row>
    <row r="205" spans="1:84" s="106" customFormat="1" ht="17.25" customHeight="1" x14ac:dyDescent="0.2">
      <c r="A205" s="88"/>
      <c r="B205" s="39"/>
      <c r="C205" s="179" t="s">
        <v>151</v>
      </c>
      <c r="D205" s="180"/>
      <c r="E205" s="180"/>
      <c r="F205" s="180"/>
      <c r="G205" s="180"/>
      <c r="H205" s="180"/>
      <c r="I205" s="180"/>
      <c r="J205" s="180"/>
      <c r="K205" s="180"/>
      <c r="L205" s="180"/>
      <c r="M205" s="180"/>
      <c r="N205" s="180"/>
      <c r="O205" s="180"/>
      <c r="P205" s="180"/>
      <c r="Q205" s="180"/>
      <c r="R205" s="180"/>
      <c r="S205" s="180"/>
      <c r="T205" s="181"/>
    </row>
    <row r="206" spans="1:84" s="106" customFormat="1" ht="17.25" customHeight="1" x14ac:dyDescent="0.2">
      <c r="A206" s="88"/>
      <c r="B206" s="39"/>
      <c r="C206" s="179" t="s">
        <v>143</v>
      </c>
      <c r="D206" s="180"/>
      <c r="E206" s="180"/>
      <c r="F206" s="180"/>
      <c r="G206" s="180"/>
      <c r="H206" s="180"/>
      <c r="I206" s="180"/>
      <c r="J206" s="180"/>
      <c r="K206" s="180"/>
      <c r="L206" s="180"/>
      <c r="M206" s="180"/>
      <c r="N206" s="180"/>
      <c r="O206" s="180"/>
      <c r="P206" s="180"/>
      <c r="Q206" s="180"/>
      <c r="R206" s="180"/>
      <c r="S206" s="180"/>
      <c r="T206" s="181"/>
    </row>
    <row r="207" spans="1:84" s="106" customFormat="1" ht="7.5" customHeight="1" x14ac:dyDescent="0.2">
      <c r="A207" s="88"/>
      <c r="B207" s="39"/>
      <c r="C207" s="179"/>
      <c r="D207" s="180"/>
      <c r="E207" s="180"/>
      <c r="F207" s="180"/>
      <c r="G207" s="180"/>
      <c r="H207" s="180"/>
      <c r="I207" s="180"/>
      <c r="J207" s="180"/>
      <c r="K207" s="180"/>
      <c r="L207" s="180"/>
      <c r="M207" s="180"/>
      <c r="N207" s="180"/>
      <c r="O207" s="180"/>
      <c r="P207" s="180"/>
      <c r="Q207" s="180"/>
      <c r="R207" s="180"/>
      <c r="S207" s="180"/>
      <c r="T207" s="181"/>
    </row>
    <row r="208" spans="1:84" s="106" customFormat="1" ht="16.5" customHeight="1" x14ac:dyDescent="0.2">
      <c r="A208" s="88"/>
      <c r="B208" s="39"/>
      <c r="C208" s="179" t="s">
        <v>144</v>
      </c>
      <c r="D208" s="180"/>
      <c r="E208" s="180"/>
      <c r="F208" s="180"/>
      <c r="G208" s="180"/>
      <c r="H208" s="180"/>
      <c r="I208" s="180"/>
      <c r="J208" s="180"/>
      <c r="K208" s="180"/>
      <c r="L208" s="180"/>
      <c r="M208" s="180"/>
      <c r="N208" s="180"/>
      <c r="O208" s="180"/>
      <c r="P208" s="180"/>
      <c r="Q208" s="180"/>
      <c r="R208" s="180"/>
      <c r="S208" s="180"/>
      <c r="T208" s="181"/>
    </row>
    <row r="209" spans="1:84" s="106" customFormat="1" ht="16.5" customHeight="1" x14ac:dyDescent="0.2">
      <c r="A209" s="88"/>
      <c r="B209" s="39"/>
      <c r="C209" s="179" t="s">
        <v>117</v>
      </c>
      <c r="D209" s="180"/>
      <c r="E209" s="180"/>
      <c r="F209" s="180"/>
      <c r="G209" s="180"/>
      <c r="H209" s="180"/>
      <c r="I209" s="180"/>
      <c r="J209" s="180"/>
      <c r="K209" s="180"/>
      <c r="L209" s="180"/>
      <c r="M209" s="180"/>
      <c r="N209" s="180"/>
      <c r="O209" s="180"/>
      <c r="P209" s="180"/>
      <c r="Q209" s="180"/>
      <c r="R209" s="180"/>
      <c r="S209" s="180"/>
      <c r="T209" s="181"/>
    </row>
    <row r="210" spans="1:84" s="106" customFormat="1" ht="16.5" customHeight="1" x14ac:dyDescent="0.2">
      <c r="A210" s="88"/>
      <c r="B210" s="39"/>
      <c r="C210" s="194" t="s">
        <v>118</v>
      </c>
      <c r="D210" s="195"/>
      <c r="E210" s="195"/>
      <c r="F210" s="195"/>
      <c r="G210" s="195"/>
      <c r="H210" s="195"/>
      <c r="I210" s="195"/>
      <c r="J210" s="195"/>
      <c r="K210" s="195"/>
      <c r="L210" s="195"/>
      <c r="M210" s="195"/>
      <c r="N210" s="195"/>
      <c r="O210" s="195"/>
      <c r="P210" s="195"/>
      <c r="Q210" s="195"/>
      <c r="R210" s="195"/>
      <c r="S210" s="195"/>
      <c r="T210" s="196"/>
    </row>
    <row r="211" spans="1:84" s="10" customFormat="1" ht="17.25" customHeight="1" x14ac:dyDescent="0.2">
      <c r="A211" s="39"/>
      <c r="B211" s="48">
        <v>80148</v>
      </c>
      <c r="C211" s="49"/>
      <c r="D211" s="176" t="s">
        <v>37</v>
      </c>
      <c r="E211" s="74" t="s">
        <v>54</v>
      </c>
      <c r="F211" s="40">
        <f>G211+P211</f>
        <v>2822950</v>
      </c>
      <c r="G211" s="41">
        <f>H211+K211+L211+M211</f>
        <v>2822950</v>
      </c>
      <c r="H211" s="42">
        <f>SUM(I211:J211)</f>
        <v>2816250</v>
      </c>
      <c r="I211" s="38">
        <v>2630956</v>
      </c>
      <c r="J211" s="38">
        <v>185294</v>
      </c>
      <c r="K211" s="38"/>
      <c r="L211" s="38">
        <v>6700</v>
      </c>
      <c r="M211" s="55"/>
      <c r="N211" s="55"/>
      <c r="O211" s="156"/>
      <c r="P211" s="37"/>
      <c r="Q211" s="38"/>
      <c r="R211" s="55"/>
      <c r="S211" s="55"/>
      <c r="T211" s="55"/>
      <c r="U211" s="2"/>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row>
    <row r="212" spans="1:84" s="16" customFormat="1" ht="17.25" customHeight="1" x14ac:dyDescent="0.2">
      <c r="A212" s="39"/>
      <c r="B212" s="39"/>
      <c r="C212" s="47"/>
      <c r="D212" s="177"/>
      <c r="E212" s="74" t="s">
        <v>55</v>
      </c>
      <c r="F212" s="40">
        <f>G212+P212</f>
        <v>1808</v>
      </c>
      <c r="G212" s="41">
        <f>H212+K212+L212+M212</f>
        <v>1808</v>
      </c>
      <c r="H212" s="42">
        <f>SUM(I212:J212)</f>
        <v>1808</v>
      </c>
      <c r="I212" s="42"/>
      <c r="J212" s="42">
        <f>J216+J220</f>
        <v>1808</v>
      </c>
      <c r="K212" s="42"/>
      <c r="L212" s="42"/>
      <c r="M212" s="107"/>
      <c r="N212" s="107"/>
      <c r="O212" s="157"/>
      <c r="P212" s="41"/>
      <c r="Q212" s="42"/>
      <c r="R212" s="107"/>
      <c r="S212" s="107"/>
      <c r="T212" s="107"/>
      <c r="U212" s="17"/>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row>
    <row r="213" spans="1:84" s="16" customFormat="1" ht="17.25" customHeight="1" x14ac:dyDescent="0.2">
      <c r="A213" s="39"/>
      <c r="B213" s="39"/>
      <c r="C213" s="47"/>
      <c r="D213" s="177"/>
      <c r="E213" s="74" t="s">
        <v>56</v>
      </c>
      <c r="F213" s="40">
        <f>G213+P213</f>
        <v>258</v>
      </c>
      <c r="G213" s="41">
        <f>H213+K213+L213+M213</f>
        <v>258</v>
      </c>
      <c r="H213" s="42">
        <f>SUM(I213:J213)</f>
        <v>258</v>
      </c>
      <c r="I213" s="42">
        <f t="shared" ref="I213" si="15">I217+I221</f>
        <v>258</v>
      </c>
      <c r="J213" s="42"/>
      <c r="K213" s="42"/>
      <c r="L213" s="42"/>
      <c r="M213" s="107"/>
      <c r="N213" s="107"/>
      <c r="O213" s="157"/>
      <c r="P213" s="41"/>
      <c r="Q213" s="42"/>
      <c r="R213" s="107"/>
      <c r="S213" s="107"/>
      <c r="T213" s="107"/>
      <c r="U213" s="17"/>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row>
    <row r="214" spans="1:84" s="20" customFormat="1" ht="17.25" customHeight="1" x14ac:dyDescent="0.2">
      <c r="A214" s="70"/>
      <c r="B214" s="70"/>
      <c r="C214" s="43"/>
      <c r="D214" s="178"/>
      <c r="E214" s="75" t="s">
        <v>57</v>
      </c>
      <c r="F214" s="44">
        <f t="shared" ref="F214:L214" si="16">F211-F212+F213</f>
        <v>2821400</v>
      </c>
      <c r="G214" s="45">
        <f t="shared" si="16"/>
        <v>2821400</v>
      </c>
      <c r="H214" s="44">
        <f t="shared" si="16"/>
        <v>2814700</v>
      </c>
      <c r="I214" s="44">
        <f t="shared" si="16"/>
        <v>2631214</v>
      </c>
      <c r="J214" s="60">
        <f t="shared" si="16"/>
        <v>183486</v>
      </c>
      <c r="K214" s="44"/>
      <c r="L214" s="44">
        <f t="shared" si="16"/>
        <v>6700</v>
      </c>
      <c r="M214" s="44"/>
      <c r="N214" s="44"/>
      <c r="O214" s="46"/>
      <c r="P214" s="45"/>
      <c r="Q214" s="44"/>
      <c r="R214" s="44"/>
      <c r="S214" s="60"/>
      <c r="T214" s="60"/>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row>
    <row r="215" spans="1:84" s="10" customFormat="1" ht="16.5" customHeight="1" x14ac:dyDescent="0.2">
      <c r="A215" s="47"/>
      <c r="B215" s="47"/>
      <c r="C215" s="47">
        <v>4010</v>
      </c>
      <c r="D215" s="182" t="s">
        <v>31</v>
      </c>
      <c r="E215" s="74" t="s">
        <v>54</v>
      </c>
      <c r="F215" s="40">
        <f>G215+P215</f>
        <v>2045417</v>
      </c>
      <c r="G215" s="41">
        <f>H215+K215+L215+M215</f>
        <v>2045417</v>
      </c>
      <c r="H215" s="42">
        <f>SUM(I215:J215)</f>
        <v>2045417</v>
      </c>
      <c r="I215" s="42">
        <v>2045417</v>
      </c>
      <c r="J215" s="42"/>
      <c r="K215" s="42"/>
      <c r="L215" s="42"/>
      <c r="M215" s="42"/>
      <c r="N215" s="42"/>
      <c r="O215" s="56"/>
      <c r="P215" s="57"/>
      <c r="Q215" s="42"/>
      <c r="R215" s="42"/>
      <c r="S215" s="42"/>
      <c r="T215" s="42"/>
      <c r="U215" s="12"/>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row>
    <row r="216" spans="1:84" s="16" customFormat="1" ht="16.5" customHeight="1" x14ac:dyDescent="0.2">
      <c r="A216" s="39"/>
      <c r="B216" s="39"/>
      <c r="C216" s="47"/>
      <c r="D216" s="183"/>
      <c r="E216" s="74" t="s">
        <v>55</v>
      </c>
      <c r="F216" s="40"/>
      <c r="G216" s="41"/>
      <c r="H216" s="42"/>
      <c r="I216" s="42"/>
      <c r="J216" s="42"/>
      <c r="K216" s="42"/>
      <c r="L216" s="42"/>
      <c r="M216" s="42"/>
      <c r="N216" s="42"/>
      <c r="O216" s="56"/>
      <c r="P216" s="41"/>
      <c r="Q216" s="42"/>
      <c r="R216" s="42"/>
      <c r="S216" s="42"/>
      <c r="T216" s="42"/>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row>
    <row r="217" spans="1:84" s="16" customFormat="1" ht="16.5" customHeight="1" x14ac:dyDescent="0.2">
      <c r="A217" s="39"/>
      <c r="B217" s="39"/>
      <c r="C217" s="47"/>
      <c r="D217" s="183"/>
      <c r="E217" s="74" t="s">
        <v>56</v>
      </c>
      <c r="F217" s="40">
        <f>G217+P217</f>
        <v>258</v>
      </c>
      <c r="G217" s="41">
        <f>H217+K217+L217+M217</f>
        <v>258</v>
      </c>
      <c r="H217" s="42">
        <f>SUM(I217:J217)</f>
        <v>258</v>
      </c>
      <c r="I217" s="42">
        <v>258</v>
      </c>
      <c r="J217" s="42"/>
      <c r="K217" s="42"/>
      <c r="L217" s="42"/>
      <c r="M217" s="42"/>
      <c r="N217" s="42"/>
      <c r="O217" s="56"/>
      <c r="P217" s="41"/>
      <c r="Q217" s="42"/>
      <c r="R217" s="42"/>
      <c r="S217" s="42"/>
      <c r="T217" s="42"/>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row>
    <row r="218" spans="1:84" s="20" customFormat="1" ht="16.5" customHeight="1" x14ac:dyDescent="0.2">
      <c r="A218" s="70"/>
      <c r="B218" s="70"/>
      <c r="C218" s="43"/>
      <c r="D218" s="184"/>
      <c r="E218" s="75" t="s">
        <v>57</v>
      </c>
      <c r="F218" s="44">
        <f>F215-F216+F217</f>
        <v>2045675</v>
      </c>
      <c r="G218" s="45">
        <f>G215-G216+G217</f>
        <v>2045675</v>
      </c>
      <c r="H218" s="44">
        <f>H215-H216+H217</f>
        <v>2045675</v>
      </c>
      <c r="I218" s="44">
        <f>I215-I216+I217</f>
        <v>2045675</v>
      </c>
      <c r="J218" s="44"/>
      <c r="K218" s="44"/>
      <c r="L218" s="44"/>
      <c r="M218" s="44"/>
      <c r="N218" s="44"/>
      <c r="O218" s="46"/>
      <c r="P218" s="45"/>
      <c r="Q218" s="44"/>
      <c r="R218" s="44"/>
      <c r="S218" s="60"/>
      <c r="T218" s="60"/>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row>
    <row r="219" spans="1:84" s="13" customFormat="1" ht="16.5" customHeight="1" x14ac:dyDescent="0.2">
      <c r="A219" s="47"/>
      <c r="B219" s="47"/>
      <c r="C219" s="47">
        <v>4440</v>
      </c>
      <c r="D219" s="182" t="s">
        <v>33</v>
      </c>
      <c r="E219" s="74" t="s">
        <v>54</v>
      </c>
      <c r="F219" s="40">
        <f>G219+P219</f>
        <v>76224</v>
      </c>
      <c r="G219" s="41">
        <f>H219+K219+L219+M219</f>
        <v>76224</v>
      </c>
      <c r="H219" s="42">
        <f>SUM(I219:J219)</f>
        <v>76224</v>
      </c>
      <c r="I219" s="42"/>
      <c r="J219" s="42">
        <v>76224</v>
      </c>
      <c r="K219" s="42"/>
      <c r="L219" s="42"/>
      <c r="M219" s="42"/>
      <c r="N219" s="42"/>
      <c r="O219" s="56"/>
      <c r="P219" s="57"/>
      <c r="Q219" s="42"/>
      <c r="R219" s="42"/>
      <c r="S219" s="42"/>
      <c r="T219" s="42"/>
      <c r="U219" s="10"/>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row>
    <row r="220" spans="1:84" s="16" customFormat="1" ht="16.5" customHeight="1" x14ac:dyDescent="0.2">
      <c r="A220" s="39"/>
      <c r="B220" s="39"/>
      <c r="C220" s="47"/>
      <c r="D220" s="183"/>
      <c r="E220" s="74" t="s">
        <v>55</v>
      </c>
      <c r="F220" s="40">
        <f>G220+P220</f>
        <v>1808</v>
      </c>
      <c r="G220" s="41">
        <f>H220+K220+L220+M220</f>
        <v>1808</v>
      </c>
      <c r="H220" s="42">
        <f>SUM(I220:J220)</f>
        <v>1808</v>
      </c>
      <c r="I220" s="42"/>
      <c r="J220" s="42">
        <f>258+1550</f>
        <v>1808</v>
      </c>
      <c r="K220" s="42"/>
      <c r="L220" s="42"/>
      <c r="M220" s="42"/>
      <c r="N220" s="42"/>
      <c r="O220" s="56"/>
      <c r="P220" s="41"/>
      <c r="Q220" s="42"/>
      <c r="R220" s="42"/>
      <c r="S220" s="42"/>
      <c r="T220" s="42"/>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row>
    <row r="221" spans="1:84" s="16" customFormat="1" ht="16.5" customHeight="1" x14ac:dyDescent="0.2">
      <c r="A221" s="39"/>
      <c r="B221" s="39"/>
      <c r="C221" s="47"/>
      <c r="D221" s="183"/>
      <c r="E221" s="74" t="s">
        <v>56</v>
      </c>
      <c r="F221" s="40"/>
      <c r="G221" s="41"/>
      <c r="H221" s="42"/>
      <c r="I221" s="42"/>
      <c r="J221" s="42"/>
      <c r="K221" s="42"/>
      <c r="L221" s="42"/>
      <c r="M221" s="42"/>
      <c r="N221" s="42"/>
      <c r="O221" s="56"/>
      <c r="P221" s="41"/>
      <c r="Q221" s="42"/>
      <c r="R221" s="42"/>
      <c r="S221" s="42"/>
      <c r="T221" s="42"/>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row>
    <row r="222" spans="1:84" s="20" customFormat="1" ht="16.5" customHeight="1" x14ac:dyDescent="0.2">
      <c r="A222" s="70"/>
      <c r="B222" s="70"/>
      <c r="C222" s="43"/>
      <c r="D222" s="184"/>
      <c r="E222" s="75" t="s">
        <v>57</v>
      </c>
      <c r="F222" s="44">
        <f>F219-F220+F221</f>
        <v>74416</v>
      </c>
      <c r="G222" s="45">
        <f>G219-G220+G221</f>
        <v>74416</v>
      </c>
      <c r="H222" s="44">
        <f>H219-H220+H221</f>
        <v>74416</v>
      </c>
      <c r="I222" s="44"/>
      <c r="J222" s="44">
        <f>J219-J220+J221</f>
        <v>74416</v>
      </c>
      <c r="K222" s="44"/>
      <c r="L222" s="44"/>
      <c r="M222" s="44"/>
      <c r="N222" s="44"/>
      <c r="O222" s="46"/>
      <c r="P222" s="45"/>
      <c r="Q222" s="44"/>
      <c r="R222" s="44"/>
      <c r="S222" s="60"/>
      <c r="T222" s="60"/>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row>
    <row r="223" spans="1:84" s="106" customFormat="1" ht="16.5" customHeight="1" x14ac:dyDescent="0.2">
      <c r="A223" s="88"/>
      <c r="B223" s="88"/>
      <c r="C223" s="223" t="s">
        <v>60</v>
      </c>
      <c r="D223" s="224"/>
      <c r="E223" s="224"/>
      <c r="F223" s="224"/>
      <c r="G223" s="224"/>
      <c r="H223" s="224"/>
      <c r="I223" s="224"/>
      <c r="J223" s="224"/>
      <c r="K223" s="224"/>
      <c r="L223" s="224"/>
      <c r="M223" s="224"/>
      <c r="N223" s="224"/>
      <c r="O223" s="224"/>
      <c r="P223" s="224"/>
      <c r="Q223" s="224"/>
      <c r="R223" s="224"/>
      <c r="S223" s="224"/>
      <c r="T223" s="225"/>
    </row>
    <row r="224" spans="1:84" s="106" customFormat="1" ht="16.5" customHeight="1" x14ac:dyDescent="0.2">
      <c r="A224" s="88"/>
      <c r="B224" s="39"/>
      <c r="C224" s="179" t="s">
        <v>145</v>
      </c>
      <c r="D224" s="180"/>
      <c r="E224" s="180"/>
      <c r="F224" s="180"/>
      <c r="G224" s="180"/>
      <c r="H224" s="180"/>
      <c r="I224" s="180"/>
      <c r="J224" s="180"/>
      <c r="K224" s="180"/>
      <c r="L224" s="180"/>
      <c r="M224" s="180"/>
      <c r="N224" s="180"/>
      <c r="O224" s="180"/>
      <c r="P224" s="180"/>
      <c r="Q224" s="180"/>
      <c r="R224" s="180"/>
      <c r="S224" s="180"/>
      <c r="T224" s="181"/>
    </row>
    <row r="225" spans="1:84" s="106" customFormat="1" ht="16.5" customHeight="1" x14ac:dyDescent="0.2">
      <c r="A225" s="88"/>
      <c r="B225" s="39"/>
      <c r="C225" s="179" t="s">
        <v>146</v>
      </c>
      <c r="D225" s="180"/>
      <c r="E225" s="180"/>
      <c r="F225" s="180"/>
      <c r="G225" s="180"/>
      <c r="H225" s="180"/>
      <c r="I225" s="180"/>
      <c r="J225" s="180"/>
      <c r="K225" s="180"/>
      <c r="L225" s="180"/>
      <c r="M225" s="180"/>
      <c r="N225" s="180"/>
      <c r="O225" s="180"/>
      <c r="P225" s="180"/>
      <c r="Q225" s="180"/>
      <c r="R225" s="180"/>
      <c r="S225" s="180"/>
      <c r="T225" s="181"/>
    </row>
    <row r="226" spans="1:84" s="106" customFormat="1" ht="7.5" customHeight="1" x14ac:dyDescent="0.2">
      <c r="A226" s="88"/>
      <c r="B226" s="39"/>
      <c r="C226" s="179"/>
      <c r="D226" s="180"/>
      <c r="E226" s="180"/>
      <c r="F226" s="180"/>
      <c r="G226" s="180"/>
      <c r="H226" s="180"/>
      <c r="I226" s="180"/>
      <c r="J226" s="180"/>
      <c r="K226" s="180"/>
      <c r="L226" s="180"/>
      <c r="M226" s="180"/>
      <c r="N226" s="180"/>
      <c r="O226" s="180"/>
      <c r="P226" s="180"/>
      <c r="Q226" s="180"/>
      <c r="R226" s="180"/>
      <c r="S226" s="180"/>
      <c r="T226" s="181"/>
    </row>
    <row r="227" spans="1:84" s="106" customFormat="1" ht="16.5" customHeight="1" x14ac:dyDescent="0.2">
      <c r="A227" s="88"/>
      <c r="B227" s="39"/>
      <c r="C227" s="179" t="s">
        <v>144</v>
      </c>
      <c r="D227" s="180"/>
      <c r="E227" s="180"/>
      <c r="F227" s="180"/>
      <c r="G227" s="180"/>
      <c r="H227" s="180"/>
      <c r="I227" s="180"/>
      <c r="J227" s="180"/>
      <c r="K227" s="180"/>
      <c r="L227" s="180"/>
      <c r="M227" s="180"/>
      <c r="N227" s="180"/>
      <c r="O227" s="180"/>
      <c r="P227" s="180"/>
      <c r="Q227" s="180"/>
      <c r="R227" s="180"/>
      <c r="S227" s="180"/>
      <c r="T227" s="181"/>
    </row>
    <row r="228" spans="1:84" s="106" customFormat="1" ht="16.5" customHeight="1" x14ac:dyDescent="0.2">
      <c r="A228" s="88"/>
      <c r="B228" s="39"/>
      <c r="C228" s="179" t="s">
        <v>119</v>
      </c>
      <c r="D228" s="180"/>
      <c r="E228" s="180"/>
      <c r="F228" s="180"/>
      <c r="G228" s="180"/>
      <c r="H228" s="180"/>
      <c r="I228" s="180"/>
      <c r="J228" s="180"/>
      <c r="K228" s="180"/>
      <c r="L228" s="180"/>
      <c r="M228" s="180"/>
      <c r="N228" s="180"/>
      <c r="O228" s="180"/>
      <c r="P228" s="180"/>
      <c r="Q228" s="180"/>
      <c r="R228" s="180"/>
      <c r="S228" s="180"/>
      <c r="T228" s="181"/>
    </row>
    <row r="229" spans="1:84" s="106" customFormat="1" ht="16.5" customHeight="1" x14ac:dyDescent="0.2">
      <c r="A229" s="88"/>
      <c r="B229" s="39"/>
      <c r="C229" s="194" t="s">
        <v>120</v>
      </c>
      <c r="D229" s="195"/>
      <c r="E229" s="195"/>
      <c r="F229" s="195"/>
      <c r="G229" s="195"/>
      <c r="H229" s="195"/>
      <c r="I229" s="195"/>
      <c r="J229" s="195"/>
      <c r="K229" s="195"/>
      <c r="L229" s="195"/>
      <c r="M229" s="195"/>
      <c r="N229" s="195"/>
      <c r="O229" s="195"/>
      <c r="P229" s="195"/>
      <c r="Q229" s="195"/>
      <c r="R229" s="195"/>
      <c r="S229" s="195"/>
      <c r="T229" s="196"/>
    </row>
    <row r="230" spans="1:84" s="10" customFormat="1" ht="45" customHeight="1" x14ac:dyDescent="0.2">
      <c r="A230" s="39"/>
      <c r="B230" s="48">
        <v>80149</v>
      </c>
      <c r="C230" s="49"/>
      <c r="D230" s="188" t="s">
        <v>67</v>
      </c>
      <c r="E230" s="74" t="s">
        <v>54</v>
      </c>
      <c r="F230" s="40">
        <f>G230+P230</f>
        <v>1626853</v>
      </c>
      <c r="G230" s="41">
        <f>H230+K230+L230+M230</f>
        <v>1626853</v>
      </c>
      <c r="H230" s="42">
        <f>SUM(I230:J230)</f>
        <v>776853</v>
      </c>
      <c r="I230" s="38">
        <v>744926</v>
      </c>
      <c r="J230" s="38">
        <v>31927</v>
      </c>
      <c r="K230" s="38">
        <v>850000</v>
      </c>
      <c r="L230" s="38"/>
      <c r="M230" s="55"/>
      <c r="N230" s="55"/>
      <c r="O230" s="156"/>
      <c r="P230" s="37"/>
      <c r="Q230" s="38"/>
      <c r="R230" s="55"/>
      <c r="S230" s="55"/>
      <c r="T230" s="55"/>
      <c r="U230" s="1"/>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row>
    <row r="231" spans="1:84" s="16" customFormat="1" ht="45" customHeight="1" x14ac:dyDescent="0.2">
      <c r="A231" s="39"/>
      <c r="B231" s="39"/>
      <c r="C231" s="47"/>
      <c r="D231" s="189"/>
      <c r="E231" s="74" t="s">
        <v>55</v>
      </c>
      <c r="F231" s="40">
        <f>G231+P231</f>
        <v>15</v>
      </c>
      <c r="G231" s="41">
        <f>H231+K231+L231+M231</f>
        <v>15</v>
      </c>
      <c r="H231" s="42">
        <f>SUM(I231:J231)</f>
        <v>15</v>
      </c>
      <c r="I231" s="42"/>
      <c r="J231" s="42">
        <f t="shared" ref="J231" si="17">J235+J239+J243+J247</f>
        <v>15</v>
      </c>
      <c r="K231" s="42"/>
      <c r="L231" s="42"/>
      <c r="M231" s="107"/>
      <c r="N231" s="107"/>
      <c r="O231" s="157"/>
      <c r="P231" s="41"/>
      <c r="Q231" s="42"/>
      <c r="R231" s="107"/>
      <c r="S231" s="107"/>
      <c r="T231" s="107"/>
      <c r="U231" s="17"/>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row>
    <row r="232" spans="1:84" s="16" customFormat="1" ht="45" customHeight="1" x14ac:dyDescent="0.2">
      <c r="A232" s="39"/>
      <c r="B232" s="39"/>
      <c r="C232" s="47"/>
      <c r="D232" s="189"/>
      <c r="E232" s="74" t="s">
        <v>56</v>
      </c>
      <c r="F232" s="40">
        <f>G232+P232</f>
        <v>60621</v>
      </c>
      <c r="G232" s="41">
        <f>H232+K232+L232+M232</f>
        <v>60621</v>
      </c>
      <c r="H232" s="42">
        <f>SUM(I232:J232)</f>
        <v>60621</v>
      </c>
      <c r="I232" s="42">
        <f>I236+I240+I244+I248</f>
        <v>60621</v>
      </c>
      <c r="J232" s="42"/>
      <c r="K232" s="42"/>
      <c r="L232" s="42"/>
      <c r="M232" s="107"/>
      <c r="N232" s="107"/>
      <c r="O232" s="157"/>
      <c r="P232" s="41"/>
      <c r="Q232" s="42"/>
      <c r="R232" s="107"/>
      <c r="S232" s="107"/>
      <c r="T232" s="107"/>
      <c r="U232" s="17"/>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row>
    <row r="233" spans="1:84" s="20" customFormat="1" ht="45" customHeight="1" x14ac:dyDescent="0.2">
      <c r="A233" s="70"/>
      <c r="B233" s="47"/>
      <c r="C233" s="63"/>
      <c r="D233" s="190"/>
      <c r="E233" s="75" t="s">
        <v>57</v>
      </c>
      <c r="F233" s="44">
        <f t="shared" ref="F233:K233" si="18">F230-F231+F232</f>
        <v>1687459</v>
      </c>
      <c r="G233" s="45">
        <f t="shared" si="18"/>
        <v>1687459</v>
      </c>
      <c r="H233" s="44">
        <f t="shared" si="18"/>
        <v>837459</v>
      </c>
      <c r="I233" s="44">
        <f t="shared" si="18"/>
        <v>805547</v>
      </c>
      <c r="J233" s="44">
        <f t="shared" si="18"/>
        <v>31912</v>
      </c>
      <c r="K233" s="44">
        <f t="shared" si="18"/>
        <v>850000</v>
      </c>
      <c r="L233" s="44"/>
      <c r="M233" s="44"/>
      <c r="N233" s="44"/>
      <c r="O233" s="46"/>
      <c r="P233" s="45"/>
      <c r="Q233" s="44"/>
      <c r="R233" s="44"/>
      <c r="S233" s="60"/>
      <c r="T233" s="60"/>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row>
    <row r="234" spans="1:84" s="10" customFormat="1" ht="16.5" customHeight="1" x14ac:dyDescent="0.2">
      <c r="A234" s="47"/>
      <c r="B234" s="47"/>
      <c r="C234" s="47">
        <v>4010</v>
      </c>
      <c r="D234" s="182" t="s">
        <v>31</v>
      </c>
      <c r="E234" s="74" t="s">
        <v>54</v>
      </c>
      <c r="F234" s="40">
        <f>G234+P234</f>
        <v>573334</v>
      </c>
      <c r="G234" s="41">
        <f>H234+K234+L234+M234</f>
        <v>573334</v>
      </c>
      <c r="H234" s="42">
        <f>SUM(I234:J234)</f>
        <v>573334</v>
      </c>
      <c r="I234" s="42">
        <v>573334</v>
      </c>
      <c r="J234" s="42"/>
      <c r="K234" s="42"/>
      <c r="L234" s="42"/>
      <c r="M234" s="42"/>
      <c r="N234" s="42"/>
      <c r="O234" s="56"/>
      <c r="P234" s="57"/>
      <c r="Q234" s="42"/>
      <c r="R234" s="42"/>
      <c r="S234" s="42"/>
      <c r="T234" s="42"/>
      <c r="U234" s="13"/>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row>
    <row r="235" spans="1:84" s="16" customFormat="1" ht="16.5" customHeight="1" x14ac:dyDescent="0.2">
      <c r="A235" s="39"/>
      <c r="B235" s="39"/>
      <c r="C235" s="47"/>
      <c r="D235" s="183"/>
      <c r="E235" s="74" t="s">
        <v>55</v>
      </c>
      <c r="F235" s="40"/>
      <c r="G235" s="41"/>
      <c r="H235" s="42"/>
      <c r="I235" s="42"/>
      <c r="J235" s="42"/>
      <c r="K235" s="42"/>
      <c r="L235" s="42"/>
      <c r="M235" s="42"/>
      <c r="N235" s="42"/>
      <c r="O235" s="56"/>
      <c r="P235" s="41"/>
      <c r="Q235" s="42"/>
      <c r="R235" s="42"/>
      <c r="S235" s="42"/>
      <c r="T235" s="42"/>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row>
    <row r="236" spans="1:84" s="16" customFormat="1" ht="16.5" customHeight="1" x14ac:dyDescent="0.2">
      <c r="A236" s="39"/>
      <c r="B236" s="39"/>
      <c r="C236" s="47"/>
      <c r="D236" s="183"/>
      <c r="E236" s="74" t="s">
        <v>56</v>
      </c>
      <c r="F236" s="40">
        <f>G236+P236</f>
        <v>50401</v>
      </c>
      <c r="G236" s="41">
        <f>H236+K236+L236+M236</f>
        <v>50401</v>
      </c>
      <c r="H236" s="42">
        <f>SUM(I236:J236)</f>
        <v>50401</v>
      </c>
      <c r="I236" s="42">
        <v>50401</v>
      </c>
      <c r="J236" s="42"/>
      <c r="K236" s="42"/>
      <c r="L236" s="42"/>
      <c r="M236" s="42"/>
      <c r="N236" s="42"/>
      <c r="O236" s="56"/>
      <c r="P236" s="41"/>
      <c r="Q236" s="42"/>
      <c r="R236" s="42"/>
      <c r="S236" s="42"/>
      <c r="T236" s="42"/>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row>
    <row r="237" spans="1:84" s="20" customFormat="1" ht="16.5" customHeight="1" x14ac:dyDescent="0.2">
      <c r="A237" s="70"/>
      <c r="B237" s="70"/>
      <c r="C237" s="43"/>
      <c r="D237" s="184"/>
      <c r="E237" s="75" t="s">
        <v>57</v>
      </c>
      <c r="F237" s="44">
        <f>F234-F235+F236</f>
        <v>623735</v>
      </c>
      <c r="G237" s="45">
        <f>G234-G235+G236</f>
        <v>623735</v>
      </c>
      <c r="H237" s="44">
        <f>H234-H235+H236</f>
        <v>623735</v>
      </c>
      <c r="I237" s="44">
        <f>I234-I235+I236</f>
        <v>623735</v>
      </c>
      <c r="J237" s="44"/>
      <c r="K237" s="44"/>
      <c r="L237" s="44"/>
      <c r="M237" s="44"/>
      <c r="N237" s="44"/>
      <c r="O237" s="46"/>
      <c r="P237" s="45"/>
      <c r="Q237" s="44"/>
      <c r="R237" s="44"/>
      <c r="S237" s="60"/>
      <c r="T237" s="60"/>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row>
    <row r="238" spans="1:84" s="10" customFormat="1" ht="16.5" customHeight="1" x14ac:dyDescent="0.2">
      <c r="A238" s="47"/>
      <c r="B238" s="47"/>
      <c r="C238" s="47">
        <v>4110</v>
      </c>
      <c r="D238" s="182" t="s">
        <v>25</v>
      </c>
      <c r="E238" s="74" t="s">
        <v>54</v>
      </c>
      <c r="F238" s="40">
        <f>G238+P238</f>
        <v>103546</v>
      </c>
      <c r="G238" s="41">
        <f>H238+K238+L238+M238</f>
        <v>103546</v>
      </c>
      <c r="H238" s="42">
        <f>SUM(I238:J238)</f>
        <v>103546</v>
      </c>
      <c r="I238" s="42">
        <v>103546</v>
      </c>
      <c r="J238" s="42"/>
      <c r="K238" s="42"/>
      <c r="L238" s="42"/>
      <c r="M238" s="42"/>
      <c r="N238" s="42"/>
      <c r="O238" s="56"/>
      <c r="P238" s="57"/>
      <c r="Q238" s="42"/>
      <c r="R238" s="42"/>
      <c r="S238" s="42"/>
      <c r="T238" s="42"/>
      <c r="U238" s="13"/>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row>
    <row r="239" spans="1:84" s="16" customFormat="1" ht="16.5" customHeight="1" x14ac:dyDescent="0.2">
      <c r="A239" s="39"/>
      <c r="B239" s="39"/>
      <c r="C239" s="47"/>
      <c r="D239" s="183"/>
      <c r="E239" s="74" t="s">
        <v>55</v>
      </c>
      <c r="F239" s="40"/>
      <c r="G239" s="41"/>
      <c r="H239" s="42"/>
      <c r="I239" s="42"/>
      <c r="J239" s="42"/>
      <c r="K239" s="42"/>
      <c r="L239" s="42"/>
      <c r="M239" s="42"/>
      <c r="N239" s="42"/>
      <c r="O239" s="56"/>
      <c r="P239" s="41"/>
      <c r="Q239" s="42"/>
      <c r="R239" s="42"/>
      <c r="S239" s="42"/>
      <c r="T239" s="42"/>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row>
    <row r="240" spans="1:84" s="16" customFormat="1" ht="16.5" customHeight="1" x14ac:dyDescent="0.2">
      <c r="A240" s="39"/>
      <c r="B240" s="39"/>
      <c r="C240" s="47"/>
      <c r="D240" s="183"/>
      <c r="E240" s="74" t="s">
        <v>56</v>
      </c>
      <c r="F240" s="40">
        <f>G240+P240</f>
        <v>8069</v>
      </c>
      <c r="G240" s="41">
        <f>H240+K240+L240+M240</f>
        <v>8069</v>
      </c>
      <c r="H240" s="42">
        <f>SUM(I240:J240)</f>
        <v>8069</v>
      </c>
      <c r="I240" s="42">
        <v>8069</v>
      </c>
      <c r="J240" s="42"/>
      <c r="K240" s="42"/>
      <c r="L240" s="42"/>
      <c r="M240" s="42"/>
      <c r="N240" s="42"/>
      <c r="O240" s="56"/>
      <c r="P240" s="41"/>
      <c r="Q240" s="42"/>
      <c r="R240" s="42"/>
      <c r="S240" s="42"/>
      <c r="T240" s="42"/>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row>
    <row r="241" spans="1:84" s="20" customFormat="1" ht="16.5" customHeight="1" x14ac:dyDescent="0.2">
      <c r="A241" s="70"/>
      <c r="B241" s="70"/>
      <c r="C241" s="43"/>
      <c r="D241" s="184"/>
      <c r="E241" s="75" t="s">
        <v>57</v>
      </c>
      <c r="F241" s="44">
        <f>F238-F239+F240</f>
        <v>111615</v>
      </c>
      <c r="G241" s="45">
        <f>G238-G239+G240</f>
        <v>111615</v>
      </c>
      <c r="H241" s="44">
        <f>H238-H239+H240</f>
        <v>111615</v>
      </c>
      <c r="I241" s="44">
        <f>I238-I239+I240</f>
        <v>111615</v>
      </c>
      <c r="J241" s="44"/>
      <c r="K241" s="44"/>
      <c r="L241" s="44"/>
      <c r="M241" s="44"/>
      <c r="N241" s="44"/>
      <c r="O241" s="46"/>
      <c r="P241" s="45"/>
      <c r="Q241" s="44"/>
      <c r="R241" s="44"/>
      <c r="S241" s="60"/>
      <c r="T241" s="60"/>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row>
    <row r="242" spans="1:84" s="10" customFormat="1" ht="16.5" customHeight="1" x14ac:dyDescent="0.2">
      <c r="A242" s="47"/>
      <c r="B242" s="47"/>
      <c r="C242" s="47">
        <v>4120</v>
      </c>
      <c r="D242" s="182" t="s">
        <v>76</v>
      </c>
      <c r="E242" s="74" t="s">
        <v>54</v>
      </c>
      <c r="F242" s="40">
        <f>G242+P242</f>
        <v>14267</v>
      </c>
      <c r="G242" s="41">
        <f>H242+K242+L242+M242</f>
        <v>14267</v>
      </c>
      <c r="H242" s="42">
        <f>SUM(I242:J242)</f>
        <v>14267</v>
      </c>
      <c r="I242" s="42">
        <v>14267</v>
      </c>
      <c r="J242" s="42"/>
      <c r="K242" s="42"/>
      <c r="L242" s="42"/>
      <c r="M242" s="42"/>
      <c r="N242" s="42"/>
      <c r="O242" s="56"/>
      <c r="P242" s="57"/>
      <c r="Q242" s="42"/>
      <c r="R242" s="42"/>
      <c r="S242" s="42"/>
      <c r="T242" s="42"/>
      <c r="U242" s="13"/>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row>
    <row r="243" spans="1:84" s="16" customFormat="1" ht="16.5" customHeight="1" x14ac:dyDescent="0.2">
      <c r="A243" s="39"/>
      <c r="B243" s="39"/>
      <c r="C243" s="47"/>
      <c r="D243" s="183"/>
      <c r="E243" s="74" t="s">
        <v>55</v>
      </c>
      <c r="F243" s="40"/>
      <c r="G243" s="41"/>
      <c r="H243" s="42"/>
      <c r="I243" s="42"/>
      <c r="J243" s="42"/>
      <c r="K243" s="42"/>
      <c r="L243" s="42"/>
      <c r="M243" s="42"/>
      <c r="N243" s="42"/>
      <c r="O243" s="56"/>
      <c r="P243" s="41"/>
      <c r="Q243" s="42"/>
      <c r="R243" s="42"/>
      <c r="S243" s="42"/>
      <c r="T243" s="42"/>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row>
    <row r="244" spans="1:84" s="16" customFormat="1" ht="16.5" customHeight="1" x14ac:dyDescent="0.2">
      <c r="A244" s="39"/>
      <c r="B244" s="39"/>
      <c r="C244" s="47"/>
      <c r="D244" s="183"/>
      <c r="E244" s="74" t="s">
        <v>56</v>
      </c>
      <c r="F244" s="40">
        <f>G244+P244</f>
        <v>2151</v>
      </c>
      <c r="G244" s="41">
        <f>H244+K244+L244+M244</f>
        <v>2151</v>
      </c>
      <c r="H244" s="42">
        <f>SUM(I244:J244)</f>
        <v>2151</v>
      </c>
      <c r="I244" s="42">
        <v>2151</v>
      </c>
      <c r="J244" s="42"/>
      <c r="K244" s="42"/>
      <c r="L244" s="42"/>
      <c r="M244" s="42"/>
      <c r="N244" s="42"/>
      <c r="O244" s="56"/>
      <c r="P244" s="41"/>
      <c r="Q244" s="42"/>
      <c r="R244" s="42"/>
      <c r="S244" s="42"/>
      <c r="T244" s="42"/>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row>
    <row r="245" spans="1:84" s="20" customFormat="1" ht="16.5" customHeight="1" x14ac:dyDescent="0.2">
      <c r="A245" s="70"/>
      <c r="B245" s="70"/>
      <c r="C245" s="43"/>
      <c r="D245" s="184"/>
      <c r="E245" s="75" t="s">
        <v>57</v>
      </c>
      <c r="F245" s="44">
        <f>F242-F243+F244</f>
        <v>16418</v>
      </c>
      <c r="G245" s="45">
        <f>G242-G243+G244</f>
        <v>16418</v>
      </c>
      <c r="H245" s="44">
        <f>H242-H243+H244</f>
        <v>16418</v>
      </c>
      <c r="I245" s="44">
        <f>I242-I243+I244</f>
        <v>16418</v>
      </c>
      <c r="J245" s="44"/>
      <c r="K245" s="44"/>
      <c r="L245" s="44"/>
      <c r="M245" s="44"/>
      <c r="N245" s="44"/>
      <c r="O245" s="46"/>
      <c r="P245" s="45"/>
      <c r="Q245" s="44"/>
      <c r="R245" s="44"/>
      <c r="S245" s="60"/>
      <c r="T245" s="60"/>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row>
    <row r="246" spans="1:84" s="12" customFormat="1" ht="16.5" customHeight="1" x14ac:dyDescent="0.2">
      <c r="A246" s="47"/>
      <c r="B246" s="47"/>
      <c r="C246" s="47">
        <v>4440</v>
      </c>
      <c r="D246" s="182" t="s">
        <v>33</v>
      </c>
      <c r="E246" s="74" t="s">
        <v>54</v>
      </c>
      <c r="F246" s="40">
        <f>G246+P246</f>
        <v>16510</v>
      </c>
      <c r="G246" s="41">
        <f>H246+K246+L246+M246</f>
        <v>16510</v>
      </c>
      <c r="H246" s="42">
        <f>SUM(I246:J246)</f>
        <v>16510</v>
      </c>
      <c r="I246" s="42"/>
      <c r="J246" s="42">
        <v>16510</v>
      </c>
      <c r="K246" s="42"/>
      <c r="L246" s="42"/>
      <c r="M246" s="42"/>
      <c r="N246" s="42"/>
      <c r="O246" s="56"/>
      <c r="P246" s="57"/>
      <c r="Q246" s="42"/>
      <c r="R246" s="42"/>
      <c r="S246" s="42"/>
      <c r="T246" s="42"/>
      <c r="U246" s="10"/>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row>
    <row r="247" spans="1:84" s="16" customFormat="1" ht="16.5" customHeight="1" x14ac:dyDescent="0.2">
      <c r="A247" s="39"/>
      <c r="B247" s="39"/>
      <c r="C247" s="47"/>
      <c r="D247" s="183"/>
      <c r="E247" s="74" t="s">
        <v>55</v>
      </c>
      <c r="F247" s="40">
        <f>G247+P247</f>
        <v>15</v>
      </c>
      <c r="G247" s="41">
        <f>H247+K247+L247+M247</f>
        <v>15</v>
      </c>
      <c r="H247" s="42">
        <f>SUM(I247:J247)</f>
        <v>15</v>
      </c>
      <c r="I247" s="42"/>
      <c r="J247" s="42">
        <v>15</v>
      </c>
      <c r="K247" s="42"/>
      <c r="L247" s="42"/>
      <c r="M247" s="42"/>
      <c r="N247" s="42"/>
      <c r="O247" s="56"/>
      <c r="P247" s="41"/>
      <c r="Q247" s="42"/>
      <c r="R247" s="42"/>
      <c r="S247" s="42"/>
      <c r="T247" s="42"/>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row>
    <row r="248" spans="1:84" s="16" customFormat="1" ht="16.5" customHeight="1" x14ac:dyDescent="0.2">
      <c r="A248" s="39"/>
      <c r="B248" s="39"/>
      <c r="C248" s="47"/>
      <c r="D248" s="183"/>
      <c r="E248" s="74" t="s">
        <v>56</v>
      </c>
      <c r="F248" s="40"/>
      <c r="G248" s="41"/>
      <c r="H248" s="42"/>
      <c r="I248" s="42"/>
      <c r="J248" s="42"/>
      <c r="K248" s="42"/>
      <c r="L248" s="42"/>
      <c r="M248" s="42"/>
      <c r="N248" s="42"/>
      <c r="O248" s="56"/>
      <c r="P248" s="41"/>
      <c r="Q248" s="42"/>
      <c r="R248" s="42"/>
      <c r="S248" s="42"/>
      <c r="T248" s="42"/>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row>
    <row r="249" spans="1:84" s="20" customFormat="1" ht="16.5" customHeight="1" x14ac:dyDescent="0.2">
      <c r="A249" s="70"/>
      <c r="B249" s="70"/>
      <c r="C249" s="43"/>
      <c r="D249" s="184"/>
      <c r="E249" s="75" t="s">
        <v>57</v>
      </c>
      <c r="F249" s="44">
        <f>F246-F247+F248</f>
        <v>16495</v>
      </c>
      <c r="G249" s="45">
        <f>G246-G247+G248</f>
        <v>16495</v>
      </c>
      <c r="H249" s="44">
        <f>H246-H247+H248</f>
        <v>16495</v>
      </c>
      <c r="I249" s="44"/>
      <c r="J249" s="44">
        <f>J246-J247+J248</f>
        <v>16495</v>
      </c>
      <c r="K249" s="44"/>
      <c r="L249" s="44"/>
      <c r="M249" s="44"/>
      <c r="N249" s="44"/>
      <c r="O249" s="46"/>
      <c r="P249" s="45"/>
      <c r="Q249" s="44"/>
      <c r="R249" s="44"/>
      <c r="S249" s="60"/>
      <c r="T249" s="60"/>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row>
    <row r="250" spans="1:84" s="106" customFormat="1" ht="16.5" customHeight="1" x14ac:dyDescent="0.2">
      <c r="A250" s="88"/>
      <c r="B250" s="88"/>
      <c r="C250" s="223" t="s">
        <v>60</v>
      </c>
      <c r="D250" s="224"/>
      <c r="E250" s="224"/>
      <c r="F250" s="224"/>
      <c r="G250" s="224"/>
      <c r="H250" s="224"/>
      <c r="I250" s="224"/>
      <c r="J250" s="224"/>
      <c r="K250" s="224"/>
      <c r="L250" s="224"/>
      <c r="M250" s="224"/>
      <c r="N250" s="224"/>
      <c r="O250" s="224"/>
      <c r="P250" s="224"/>
      <c r="Q250" s="224"/>
      <c r="R250" s="224"/>
      <c r="S250" s="224"/>
      <c r="T250" s="225"/>
    </row>
    <row r="251" spans="1:84" s="106" customFormat="1" ht="16.5" customHeight="1" x14ac:dyDescent="0.2">
      <c r="A251" s="88"/>
      <c r="B251" s="39"/>
      <c r="C251" s="179" t="s">
        <v>106</v>
      </c>
      <c r="D251" s="180"/>
      <c r="E251" s="180"/>
      <c r="F251" s="180"/>
      <c r="G251" s="180"/>
      <c r="H251" s="180"/>
      <c r="I251" s="180"/>
      <c r="J251" s="180"/>
      <c r="K251" s="180"/>
      <c r="L251" s="180"/>
      <c r="M251" s="180"/>
      <c r="N251" s="180"/>
      <c r="O251" s="180"/>
      <c r="P251" s="180"/>
      <c r="Q251" s="180"/>
      <c r="R251" s="180"/>
      <c r="S251" s="180"/>
      <c r="T251" s="181"/>
    </row>
    <row r="252" spans="1:84" s="106" customFormat="1" ht="16.5" customHeight="1" x14ac:dyDescent="0.2">
      <c r="A252" s="88"/>
      <c r="B252" s="39"/>
      <c r="C252" s="179" t="s">
        <v>121</v>
      </c>
      <c r="D252" s="180"/>
      <c r="E252" s="180"/>
      <c r="F252" s="180"/>
      <c r="G252" s="180"/>
      <c r="H252" s="180"/>
      <c r="I252" s="180"/>
      <c r="J252" s="180"/>
      <c r="K252" s="180"/>
      <c r="L252" s="180"/>
      <c r="M252" s="180"/>
      <c r="N252" s="180"/>
      <c r="O252" s="180"/>
      <c r="P252" s="180"/>
      <c r="Q252" s="180"/>
      <c r="R252" s="180"/>
      <c r="S252" s="180"/>
      <c r="T252" s="181"/>
    </row>
    <row r="253" spans="1:84" s="106" customFormat="1" ht="16.5" customHeight="1" x14ac:dyDescent="0.2">
      <c r="A253" s="88"/>
      <c r="B253" s="39"/>
      <c r="C253" s="179" t="s">
        <v>122</v>
      </c>
      <c r="D253" s="180"/>
      <c r="E253" s="180"/>
      <c r="F253" s="180"/>
      <c r="G253" s="180"/>
      <c r="H253" s="180"/>
      <c r="I253" s="180"/>
      <c r="J253" s="180"/>
      <c r="K253" s="180"/>
      <c r="L253" s="180"/>
      <c r="M253" s="180"/>
      <c r="N253" s="180"/>
      <c r="O253" s="180"/>
      <c r="P253" s="180"/>
      <c r="Q253" s="180"/>
      <c r="R253" s="180"/>
      <c r="S253" s="180"/>
      <c r="T253" s="181"/>
    </row>
    <row r="254" spans="1:84" s="106" customFormat="1" ht="16.5" customHeight="1" x14ac:dyDescent="0.2">
      <c r="A254" s="88"/>
      <c r="B254" s="39"/>
      <c r="C254" s="179" t="s">
        <v>123</v>
      </c>
      <c r="D254" s="180"/>
      <c r="E254" s="180"/>
      <c r="F254" s="180"/>
      <c r="G254" s="180"/>
      <c r="H254" s="180"/>
      <c r="I254" s="180"/>
      <c r="J254" s="180"/>
      <c r="K254" s="180"/>
      <c r="L254" s="180"/>
      <c r="M254" s="180"/>
      <c r="N254" s="180"/>
      <c r="O254" s="180"/>
      <c r="P254" s="180"/>
      <c r="Q254" s="180"/>
      <c r="R254" s="180"/>
      <c r="S254" s="180"/>
      <c r="T254" s="181"/>
    </row>
    <row r="255" spans="1:84" s="106" customFormat="1" ht="16.5" customHeight="1" x14ac:dyDescent="0.2">
      <c r="A255" s="88"/>
      <c r="B255" s="39"/>
      <c r="C255" s="194" t="s">
        <v>124</v>
      </c>
      <c r="D255" s="195"/>
      <c r="E255" s="195"/>
      <c r="F255" s="195"/>
      <c r="G255" s="195"/>
      <c r="H255" s="195"/>
      <c r="I255" s="195"/>
      <c r="J255" s="195"/>
      <c r="K255" s="195"/>
      <c r="L255" s="195"/>
      <c r="M255" s="195"/>
      <c r="N255" s="195"/>
      <c r="O255" s="195"/>
      <c r="P255" s="195"/>
      <c r="Q255" s="195"/>
      <c r="R255" s="195"/>
      <c r="S255" s="195"/>
      <c r="T255" s="196"/>
    </row>
    <row r="256" spans="1:84" s="10" customFormat="1" ht="25.5" customHeight="1" x14ac:dyDescent="0.2">
      <c r="A256" s="39"/>
      <c r="B256" s="48">
        <v>80150</v>
      </c>
      <c r="C256" s="49"/>
      <c r="D256" s="185" t="s">
        <v>70</v>
      </c>
      <c r="E256" s="74" t="s">
        <v>54</v>
      </c>
      <c r="F256" s="40">
        <f>G256+P256</f>
        <v>4774512</v>
      </c>
      <c r="G256" s="41">
        <f>H256+K256+L256+M256</f>
        <v>4774512</v>
      </c>
      <c r="H256" s="42">
        <f>SUM(I256:J256)</f>
        <v>4344512</v>
      </c>
      <c r="I256" s="38">
        <v>4304178</v>
      </c>
      <c r="J256" s="38">
        <v>40334</v>
      </c>
      <c r="K256" s="42">
        <v>430000</v>
      </c>
      <c r="L256" s="38"/>
      <c r="M256" s="55"/>
      <c r="N256" s="55"/>
      <c r="O256" s="156"/>
      <c r="P256" s="37"/>
      <c r="Q256" s="38"/>
      <c r="R256" s="55"/>
      <c r="S256" s="55"/>
      <c r="T256" s="55"/>
      <c r="U256" s="1"/>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row>
    <row r="257" spans="1:84" s="16" customFormat="1" ht="25.5" customHeight="1" x14ac:dyDescent="0.2">
      <c r="A257" s="39"/>
      <c r="B257" s="39"/>
      <c r="C257" s="47"/>
      <c r="D257" s="186"/>
      <c r="E257" s="74" t="s">
        <v>55</v>
      </c>
      <c r="F257" s="40">
        <f>G257+P257</f>
        <v>15709</v>
      </c>
      <c r="G257" s="41">
        <f>H257+K257+L257+M257</f>
        <v>15709</v>
      </c>
      <c r="H257" s="42">
        <f>SUM(I257:J257)</f>
        <v>15709</v>
      </c>
      <c r="I257" s="42">
        <f>I261+I265+I269+I273+I277</f>
        <v>15709</v>
      </c>
      <c r="J257" s="42"/>
      <c r="K257" s="42"/>
      <c r="L257" s="42"/>
      <c r="M257" s="107"/>
      <c r="N257" s="107"/>
      <c r="O257" s="157"/>
      <c r="P257" s="41"/>
      <c r="Q257" s="42"/>
      <c r="R257" s="107"/>
      <c r="S257" s="107"/>
      <c r="T257" s="107"/>
      <c r="U257" s="1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row>
    <row r="258" spans="1:84" s="16" customFormat="1" ht="25.5" customHeight="1" x14ac:dyDescent="0.2">
      <c r="A258" s="39"/>
      <c r="B258" s="39"/>
      <c r="C258" s="47"/>
      <c r="D258" s="186"/>
      <c r="E258" s="74" t="s">
        <v>56</v>
      </c>
      <c r="F258" s="40">
        <f>G258+P258</f>
        <v>24178</v>
      </c>
      <c r="G258" s="41">
        <f>H258+K258+L258+M258</f>
        <v>24178</v>
      </c>
      <c r="H258" s="42">
        <f>SUM(I258:J258)</f>
        <v>24178</v>
      </c>
      <c r="I258" s="42">
        <f>I262+I266+I270+I274+I278</f>
        <v>20469</v>
      </c>
      <c r="J258" s="42">
        <f>J262+J266+J270+J274+J278</f>
        <v>3709</v>
      </c>
      <c r="K258" s="42"/>
      <c r="L258" s="42"/>
      <c r="M258" s="107"/>
      <c r="N258" s="107"/>
      <c r="O258" s="157"/>
      <c r="P258" s="41"/>
      <c r="Q258" s="42"/>
      <c r="R258" s="107"/>
      <c r="S258" s="107"/>
      <c r="T258" s="107"/>
      <c r="U258" s="17"/>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row>
    <row r="259" spans="1:84" s="20" customFormat="1" ht="25.5" customHeight="1" x14ac:dyDescent="0.2">
      <c r="A259" s="70"/>
      <c r="B259" s="47"/>
      <c r="C259" s="63"/>
      <c r="D259" s="187"/>
      <c r="E259" s="75" t="s">
        <v>57</v>
      </c>
      <c r="F259" s="44">
        <f t="shared" ref="F259:K259" si="19">F256-F257+F258</f>
        <v>4782981</v>
      </c>
      <c r="G259" s="45">
        <f t="shared" si="19"/>
        <v>4782981</v>
      </c>
      <c r="H259" s="44">
        <f t="shared" si="19"/>
        <v>4352981</v>
      </c>
      <c r="I259" s="44">
        <f t="shared" si="19"/>
        <v>4308938</v>
      </c>
      <c r="J259" s="44">
        <f t="shared" si="19"/>
        <v>44043</v>
      </c>
      <c r="K259" s="44">
        <f t="shared" si="19"/>
        <v>430000</v>
      </c>
      <c r="L259" s="44"/>
      <c r="M259" s="44"/>
      <c r="N259" s="44"/>
      <c r="O259" s="46"/>
      <c r="P259" s="45"/>
      <c r="Q259" s="44"/>
      <c r="R259" s="44"/>
      <c r="S259" s="60"/>
      <c r="T259" s="60"/>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row>
    <row r="260" spans="1:84" s="10" customFormat="1" ht="16.5" customHeight="1" x14ac:dyDescent="0.2">
      <c r="A260" s="47"/>
      <c r="B260" s="47"/>
      <c r="C260" s="47">
        <v>4010</v>
      </c>
      <c r="D260" s="182" t="s">
        <v>31</v>
      </c>
      <c r="E260" s="74" t="s">
        <v>54</v>
      </c>
      <c r="F260" s="40">
        <f>G260+P260</f>
        <v>3294063</v>
      </c>
      <c r="G260" s="41">
        <f>H260+K260+L260+M260</f>
        <v>3294063</v>
      </c>
      <c r="H260" s="42">
        <f>SUM(I260:J260)</f>
        <v>3294063</v>
      </c>
      <c r="I260" s="42">
        <v>3294063</v>
      </c>
      <c r="J260" s="42"/>
      <c r="K260" s="42"/>
      <c r="L260" s="42"/>
      <c r="M260" s="42"/>
      <c r="N260" s="42"/>
      <c r="O260" s="56"/>
      <c r="P260" s="57"/>
      <c r="Q260" s="42"/>
      <c r="R260" s="42"/>
      <c r="S260" s="42"/>
      <c r="T260" s="42"/>
      <c r="U260" s="13"/>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row>
    <row r="261" spans="1:84" s="16" customFormat="1" ht="16.5" customHeight="1" x14ac:dyDescent="0.2">
      <c r="A261" s="39"/>
      <c r="B261" s="39"/>
      <c r="C261" s="47"/>
      <c r="D261" s="183"/>
      <c r="E261" s="74" t="s">
        <v>55</v>
      </c>
      <c r="F261" s="40"/>
      <c r="G261" s="41"/>
      <c r="H261" s="42"/>
      <c r="I261" s="42"/>
      <c r="J261" s="42"/>
      <c r="K261" s="42"/>
      <c r="L261" s="42"/>
      <c r="M261" s="42"/>
      <c r="N261" s="42"/>
      <c r="O261" s="56"/>
      <c r="P261" s="41"/>
      <c r="Q261" s="42"/>
      <c r="R261" s="42"/>
      <c r="S261" s="42"/>
      <c r="T261" s="42"/>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row>
    <row r="262" spans="1:84" s="16" customFormat="1" ht="16.5" customHeight="1" x14ac:dyDescent="0.2">
      <c r="A262" s="39"/>
      <c r="B262" s="39"/>
      <c r="C262" s="47"/>
      <c r="D262" s="183"/>
      <c r="E262" s="74" t="s">
        <v>56</v>
      </c>
      <c r="F262" s="40">
        <f>G262+P262</f>
        <v>20469</v>
      </c>
      <c r="G262" s="41">
        <f>H262+K262+L262+M262</f>
        <v>20469</v>
      </c>
      <c r="H262" s="42">
        <f>SUM(I262:J262)</f>
        <v>20469</v>
      </c>
      <c r="I262" s="42">
        <v>20469</v>
      </c>
      <c r="J262" s="42"/>
      <c r="K262" s="42"/>
      <c r="L262" s="42"/>
      <c r="M262" s="42"/>
      <c r="N262" s="42"/>
      <c r="O262" s="56"/>
      <c r="P262" s="41"/>
      <c r="Q262" s="42"/>
      <c r="R262" s="42"/>
      <c r="S262" s="42"/>
      <c r="T262" s="4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row>
    <row r="263" spans="1:84" s="20" customFormat="1" ht="16.5" customHeight="1" x14ac:dyDescent="0.2">
      <c r="A263" s="70"/>
      <c r="B263" s="70"/>
      <c r="C263" s="43"/>
      <c r="D263" s="184"/>
      <c r="E263" s="75" t="s">
        <v>57</v>
      </c>
      <c r="F263" s="44">
        <f>F260-F261+F262</f>
        <v>3314532</v>
      </c>
      <c r="G263" s="45">
        <f>G260-G261+G262</f>
        <v>3314532</v>
      </c>
      <c r="H263" s="44">
        <f>H260-H261+H262</f>
        <v>3314532</v>
      </c>
      <c r="I263" s="44">
        <f>I260-I261+I262</f>
        <v>3314532</v>
      </c>
      <c r="J263" s="44"/>
      <c r="K263" s="44"/>
      <c r="L263" s="44"/>
      <c r="M263" s="44"/>
      <c r="N263" s="44"/>
      <c r="O263" s="46"/>
      <c r="P263" s="45"/>
      <c r="Q263" s="44"/>
      <c r="R263" s="44"/>
      <c r="S263" s="60"/>
      <c r="T263" s="60"/>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row>
    <row r="264" spans="1:84" s="10" customFormat="1" ht="16.5" customHeight="1" x14ac:dyDescent="0.2">
      <c r="A264" s="47"/>
      <c r="B264" s="47"/>
      <c r="C264" s="47">
        <v>4040</v>
      </c>
      <c r="D264" s="182" t="s">
        <v>32</v>
      </c>
      <c r="E264" s="74" t="s">
        <v>54</v>
      </c>
      <c r="F264" s="40">
        <f>G264+P264</f>
        <v>201932</v>
      </c>
      <c r="G264" s="41">
        <f>H264+K264+L264+M264</f>
        <v>201932</v>
      </c>
      <c r="H264" s="42">
        <f>SUM(I264:J264)</f>
        <v>201932</v>
      </c>
      <c r="I264" s="42">
        <v>201932</v>
      </c>
      <c r="J264" s="42"/>
      <c r="K264" s="42"/>
      <c r="L264" s="42"/>
      <c r="M264" s="42"/>
      <c r="N264" s="42"/>
      <c r="O264" s="56"/>
      <c r="P264" s="57"/>
      <c r="Q264" s="42"/>
      <c r="R264" s="42"/>
      <c r="S264" s="42"/>
      <c r="T264" s="42"/>
      <c r="U264" s="13"/>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row>
    <row r="265" spans="1:84" s="16" customFormat="1" ht="16.5" customHeight="1" x14ac:dyDescent="0.2">
      <c r="A265" s="39"/>
      <c r="B265" s="39"/>
      <c r="C265" s="47"/>
      <c r="D265" s="183"/>
      <c r="E265" s="74" t="s">
        <v>55</v>
      </c>
      <c r="F265" s="40">
        <f>G265+P265</f>
        <v>3709</v>
      </c>
      <c r="G265" s="41">
        <f>H265+K265+L265+M265</f>
        <v>3709</v>
      </c>
      <c r="H265" s="42">
        <f>SUM(I265:J265)</f>
        <v>3709</v>
      </c>
      <c r="I265" s="42">
        <v>3709</v>
      </c>
      <c r="J265" s="42"/>
      <c r="K265" s="42"/>
      <c r="L265" s="42"/>
      <c r="M265" s="42"/>
      <c r="N265" s="42"/>
      <c r="O265" s="56"/>
      <c r="P265" s="41"/>
      <c r="Q265" s="42"/>
      <c r="R265" s="42"/>
      <c r="S265" s="42"/>
      <c r="T265" s="42"/>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row>
    <row r="266" spans="1:84" s="16" customFormat="1" ht="16.5" customHeight="1" x14ac:dyDescent="0.2">
      <c r="A266" s="39"/>
      <c r="B266" s="39"/>
      <c r="C266" s="47"/>
      <c r="D266" s="183"/>
      <c r="E266" s="74" t="s">
        <v>56</v>
      </c>
      <c r="F266" s="40"/>
      <c r="G266" s="41"/>
      <c r="H266" s="42"/>
      <c r="I266" s="42"/>
      <c r="J266" s="42"/>
      <c r="K266" s="42"/>
      <c r="L266" s="42"/>
      <c r="M266" s="42"/>
      <c r="N266" s="42"/>
      <c r="O266" s="56"/>
      <c r="P266" s="41"/>
      <c r="Q266" s="42"/>
      <c r="R266" s="42"/>
      <c r="S266" s="42"/>
      <c r="T266" s="42"/>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row>
    <row r="267" spans="1:84" s="20" customFormat="1" ht="16.5" customHeight="1" x14ac:dyDescent="0.2">
      <c r="A267" s="70"/>
      <c r="B267" s="70"/>
      <c r="C267" s="43"/>
      <c r="D267" s="184"/>
      <c r="E267" s="75" t="s">
        <v>57</v>
      </c>
      <c r="F267" s="44">
        <f>F264-F265+F266</f>
        <v>198223</v>
      </c>
      <c r="G267" s="45">
        <f>G264-G265+G266</f>
        <v>198223</v>
      </c>
      <c r="H267" s="44">
        <f>H264-H265+H266</f>
        <v>198223</v>
      </c>
      <c r="I267" s="44">
        <f>I264-I265+I266</f>
        <v>198223</v>
      </c>
      <c r="J267" s="44"/>
      <c r="K267" s="44"/>
      <c r="L267" s="44"/>
      <c r="M267" s="44"/>
      <c r="N267" s="44"/>
      <c r="O267" s="46"/>
      <c r="P267" s="45"/>
      <c r="Q267" s="44"/>
      <c r="R267" s="44"/>
      <c r="S267" s="60"/>
      <c r="T267" s="60"/>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row>
    <row r="268" spans="1:84" s="10" customFormat="1" ht="16.5" customHeight="1" x14ac:dyDescent="0.2">
      <c r="A268" s="47"/>
      <c r="B268" s="47"/>
      <c r="C268" s="47">
        <v>4110</v>
      </c>
      <c r="D268" s="182" t="s">
        <v>25</v>
      </c>
      <c r="E268" s="74" t="s">
        <v>54</v>
      </c>
      <c r="F268" s="40">
        <f>G268+P268</f>
        <v>689733</v>
      </c>
      <c r="G268" s="41">
        <f>H268+K268+L268+M268</f>
        <v>689733</v>
      </c>
      <c r="H268" s="42">
        <f>SUM(I268:J268)</f>
        <v>689733</v>
      </c>
      <c r="I268" s="42">
        <v>689733</v>
      </c>
      <c r="J268" s="42"/>
      <c r="K268" s="42"/>
      <c r="L268" s="42"/>
      <c r="M268" s="42"/>
      <c r="N268" s="42"/>
      <c r="O268" s="56"/>
      <c r="P268" s="57"/>
      <c r="Q268" s="42"/>
      <c r="R268" s="42"/>
      <c r="S268" s="42"/>
      <c r="T268" s="42"/>
      <c r="U268" s="13"/>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row>
    <row r="269" spans="1:84" s="16" customFormat="1" ht="16.5" customHeight="1" x14ac:dyDescent="0.2">
      <c r="A269" s="39"/>
      <c r="B269" s="39"/>
      <c r="C269" s="47"/>
      <c r="D269" s="183"/>
      <c r="E269" s="74" t="s">
        <v>55</v>
      </c>
      <c r="F269" s="40">
        <f>G269+P269</f>
        <v>11000</v>
      </c>
      <c r="G269" s="41">
        <f>H269+K269+L269+M269</f>
        <v>11000</v>
      </c>
      <c r="H269" s="42">
        <f>SUM(I269:J269)</f>
        <v>11000</v>
      </c>
      <c r="I269" s="42">
        <v>11000</v>
      </c>
      <c r="J269" s="42"/>
      <c r="K269" s="42"/>
      <c r="L269" s="42"/>
      <c r="M269" s="42"/>
      <c r="N269" s="42"/>
      <c r="O269" s="56"/>
      <c r="P269" s="41"/>
      <c r="Q269" s="42"/>
      <c r="R269" s="42"/>
      <c r="S269" s="42"/>
      <c r="T269" s="42"/>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row>
    <row r="270" spans="1:84" s="16" customFormat="1" ht="16.5" customHeight="1" x14ac:dyDescent="0.2">
      <c r="A270" s="39"/>
      <c r="B270" s="39"/>
      <c r="C270" s="47"/>
      <c r="D270" s="183"/>
      <c r="E270" s="74" t="s">
        <v>56</v>
      </c>
      <c r="F270" s="40"/>
      <c r="G270" s="41"/>
      <c r="H270" s="42"/>
      <c r="I270" s="42"/>
      <c r="J270" s="42"/>
      <c r="K270" s="42"/>
      <c r="L270" s="42"/>
      <c r="M270" s="42"/>
      <c r="N270" s="42"/>
      <c r="O270" s="56"/>
      <c r="P270" s="41"/>
      <c r="Q270" s="42"/>
      <c r="R270" s="42"/>
      <c r="S270" s="42"/>
      <c r="T270" s="42"/>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row>
    <row r="271" spans="1:84" s="20" customFormat="1" ht="16.5" customHeight="1" x14ac:dyDescent="0.2">
      <c r="A271" s="70"/>
      <c r="B271" s="70"/>
      <c r="C271" s="43"/>
      <c r="D271" s="184"/>
      <c r="E271" s="75" t="s">
        <v>57</v>
      </c>
      <c r="F271" s="44">
        <f>F268-F269+F270</f>
        <v>678733</v>
      </c>
      <c r="G271" s="45">
        <f>G268-G269+G270</f>
        <v>678733</v>
      </c>
      <c r="H271" s="44">
        <f>H268-H269+H270</f>
        <v>678733</v>
      </c>
      <c r="I271" s="44">
        <f>I268-I269+I270</f>
        <v>678733</v>
      </c>
      <c r="J271" s="44"/>
      <c r="K271" s="44"/>
      <c r="L271" s="44"/>
      <c r="M271" s="44"/>
      <c r="N271" s="44"/>
      <c r="O271" s="46"/>
      <c r="P271" s="45"/>
      <c r="Q271" s="44"/>
      <c r="R271" s="44"/>
      <c r="S271" s="60"/>
      <c r="T271" s="60"/>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row>
    <row r="272" spans="1:84" s="10" customFormat="1" ht="16.5" customHeight="1" x14ac:dyDescent="0.2">
      <c r="A272" s="47"/>
      <c r="B272" s="47"/>
      <c r="C272" s="47">
        <v>4120</v>
      </c>
      <c r="D272" s="182" t="s">
        <v>76</v>
      </c>
      <c r="E272" s="74" t="s">
        <v>54</v>
      </c>
      <c r="F272" s="40">
        <f>G272+P272</f>
        <v>93774</v>
      </c>
      <c r="G272" s="41">
        <f>H272+K272+L272+M272</f>
        <v>93774</v>
      </c>
      <c r="H272" s="42">
        <f>SUM(I272:J272)</f>
        <v>93774</v>
      </c>
      <c r="I272" s="42">
        <v>93774</v>
      </c>
      <c r="J272" s="42"/>
      <c r="K272" s="42"/>
      <c r="L272" s="42"/>
      <c r="M272" s="42"/>
      <c r="N272" s="42"/>
      <c r="O272" s="56"/>
      <c r="P272" s="57"/>
      <c r="Q272" s="42"/>
      <c r="R272" s="42"/>
      <c r="S272" s="42"/>
      <c r="T272" s="42"/>
      <c r="U272" s="13"/>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row>
    <row r="273" spans="1:84" s="16" customFormat="1" ht="16.5" customHeight="1" x14ac:dyDescent="0.2">
      <c r="A273" s="39"/>
      <c r="B273" s="39"/>
      <c r="C273" s="47"/>
      <c r="D273" s="183"/>
      <c r="E273" s="74" t="s">
        <v>55</v>
      </c>
      <c r="F273" s="40">
        <f>G273+P273</f>
        <v>1000</v>
      </c>
      <c r="G273" s="41">
        <f>H273+K273+L273+M273</f>
        <v>1000</v>
      </c>
      <c r="H273" s="42">
        <f>SUM(I273:J273)</f>
        <v>1000</v>
      </c>
      <c r="I273" s="42">
        <v>1000</v>
      </c>
      <c r="J273" s="42"/>
      <c r="K273" s="42"/>
      <c r="L273" s="42"/>
      <c r="M273" s="42"/>
      <c r="N273" s="42"/>
      <c r="O273" s="56"/>
      <c r="P273" s="41"/>
      <c r="Q273" s="42"/>
      <c r="R273" s="42"/>
      <c r="S273" s="42"/>
      <c r="T273" s="42"/>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row>
    <row r="274" spans="1:84" s="16" customFormat="1" ht="16.5" customHeight="1" x14ac:dyDescent="0.2">
      <c r="A274" s="39"/>
      <c r="B274" s="39"/>
      <c r="C274" s="47"/>
      <c r="D274" s="183"/>
      <c r="E274" s="74" t="s">
        <v>56</v>
      </c>
      <c r="F274" s="40"/>
      <c r="G274" s="41"/>
      <c r="H274" s="42"/>
      <c r="I274" s="42"/>
      <c r="J274" s="42"/>
      <c r="K274" s="42"/>
      <c r="L274" s="42"/>
      <c r="M274" s="42"/>
      <c r="N274" s="42"/>
      <c r="O274" s="56"/>
      <c r="P274" s="41"/>
      <c r="Q274" s="42"/>
      <c r="R274" s="42"/>
      <c r="S274" s="42"/>
      <c r="T274" s="42"/>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row>
    <row r="275" spans="1:84" s="20" customFormat="1" ht="16.5" customHeight="1" x14ac:dyDescent="0.2">
      <c r="A275" s="70"/>
      <c r="B275" s="70"/>
      <c r="C275" s="43"/>
      <c r="D275" s="184"/>
      <c r="E275" s="75" t="s">
        <v>57</v>
      </c>
      <c r="F275" s="44">
        <f>F272-F273+F274</f>
        <v>92774</v>
      </c>
      <c r="G275" s="45">
        <f>G272-G273+G274</f>
        <v>92774</v>
      </c>
      <c r="H275" s="44">
        <f>H272-H273+H274</f>
        <v>92774</v>
      </c>
      <c r="I275" s="44">
        <f>I272-I273+I274</f>
        <v>92774</v>
      </c>
      <c r="J275" s="44"/>
      <c r="K275" s="44"/>
      <c r="L275" s="44"/>
      <c r="M275" s="44"/>
      <c r="N275" s="44"/>
      <c r="O275" s="46"/>
      <c r="P275" s="45"/>
      <c r="Q275" s="44"/>
      <c r="R275" s="44"/>
      <c r="S275" s="60"/>
      <c r="T275" s="60"/>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row>
    <row r="276" spans="1:84" s="13" customFormat="1" ht="16.5" customHeight="1" x14ac:dyDescent="0.2">
      <c r="A276" s="47"/>
      <c r="B276" s="47"/>
      <c r="C276" s="47">
        <v>4440</v>
      </c>
      <c r="D276" s="182" t="s">
        <v>33</v>
      </c>
      <c r="E276" s="74" t="s">
        <v>54</v>
      </c>
      <c r="F276" s="40">
        <f>G276+P276</f>
        <v>27334</v>
      </c>
      <c r="G276" s="41">
        <f>H276+K276+L276+M276</f>
        <v>27334</v>
      </c>
      <c r="H276" s="42">
        <f>SUM(I276:J276)</f>
        <v>27334</v>
      </c>
      <c r="I276" s="42"/>
      <c r="J276" s="42">
        <v>27334</v>
      </c>
      <c r="K276" s="42"/>
      <c r="L276" s="42"/>
      <c r="M276" s="42"/>
      <c r="N276" s="42"/>
      <c r="O276" s="56"/>
      <c r="P276" s="57"/>
      <c r="Q276" s="42"/>
      <c r="R276" s="42"/>
      <c r="S276" s="42"/>
      <c r="T276" s="42"/>
      <c r="U276" s="10"/>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row>
    <row r="277" spans="1:84" s="16" customFormat="1" ht="16.5" customHeight="1" x14ac:dyDescent="0.2">
      <c r="A277" s="39"/>
      <c r="B277" s="39"/>
      <c r="C277" s="47"/>
      <c r="D277" s="183"/>
      <c r="E277" s="74" t="s">
        <v>55</v>
      </c>
      <c r="F277" s="40"/>
      <c r="G277" s="41"/>
      <c r="H277" s="42"/>
      <c r="I277" s="42"/>
      <c r="J277" s="42"/>
      <c r="K277" s="42"/>
      <c r="L277" s="42"/>
      <c r="M277" s="42"/>
      <c r="N277" s="42"/>
      <c r="O277" s="56"/>
      <c r="P277" s="41"/>
      <c r="Q277" s="42"/>
      <c r="R277" s="42"/>
      <c r="S277" s="42"/>
      <c r="T277" s="42"/>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row>
    <row r="278" spans="1:84" s="16" customFormat="1" ht="16.5" customHeight="1" x14ac:dyDescent="0.2">
      <c r="A278" s="39"/>
      <c r="B278" s="39"/>
      <c r="C278" s="47"/>
      <c r="D278" s="183"/>
      <c r="E278" s="74" t="s">
        <v>56</v>
      </c>
      <c r="F278" s="40">
        <f>G278+P278</f>
        <v>3709</v>
      </c>
      <c r="G278" s="41">
        <f>H278+K278+L278+M278</f>
        <v>3709</v>
      </c>
      <c r="H278" s="42">
        <f>SUM(I278:J278)</f>
        <v>3709</v>
      </c>
      <c r="I278" s="42"/>
      <c r="J278" s="42">
        <v>3709</v>
      </c>
      <c r="K278" s="42"/>
      <c r="L278" s="42"/>
      <c r="M278" s="42"/>
      <c r="N278" s="42"/>
      <c r="O278" s="56"/>
      <c r="P278" s="41"/>
      <c r="Q278" s="42"/>
      <c r="R278" s="42"/>
      <c r="S278" s="42"/>
      <c r="T278" s="42"/>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row>
    <row r="279" spans="1:84" s="20" customFormat="1" ht="16.5" customHeight="1" x14ac:dyDescent="0.2">
      <c r="A279" s="70"/>
      <c r="B279" s="70"/>
      <c r="C279" s="43"/>
      <c r="D279" s="184"/>
      <c r="E279" s="75" t="s">
        <v>57</v>
      </c>
      <c r="F279" s="44">
        <f>F276-F277+F278</f>
        <v>31043</v>
      </c>
      <c r="G279" s="45">
        <f>G276-G277+G278</f>
        <v>31043</v>
      </c>
      <c r="H279" s="44">
        <f>H276-H277+H278</f>
        <v>31043</v>
      </c>
      <c r="I279" s="44"/>
      <c r="J279" s="44">
        <f>J276-J277+J278</f>
        <v>31043</v>
      </c>
      <c r="K279" s="44"/>
      <c r="L279" s="44"/>
      <c r="M279" s="44"/>
      <c r="N279" s="44"/>
      <c r="O279" s="46"/>
      <c r="P279" s="45"/>
      <c r="Q279" s="44"/>
      <c r="R279" s="44"/>
      <c r="S279" s="60"/>
      <c r="T279" s="60"/>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row>
    <row r="280" spans="1:84" s="106" customFormat="1" ht="16.5" customHeight="1" x14ac:dyDescent="0.2">
      <c r="A280" s="88"/>
      <c r="B280" s="88"/>
      <c r="C280" s="223" t="s">
        <v>60</v>
      </c>
      <c r="D280" s="224"/>
      <c r="E280" s="224"/>
      <c r="F280" s="224"/>
      <c r="G280" s="224"/>
      <c r="H280" s="224"/>
      <c r="I280" s="224"/>
      <c r="J280" s="224"/>
      <c r="K280" s="224"/>
      <c r="L280" s="224"/>
      <c r="M280" s="224"/>
      <c r="N280" s="224"/>
      <c r="O280" s="224"/>
      <c r="P280" s="224"/>
      <c r="Q280" s="224"/>
      <c r="R280" s="224"/>
      <c r="S280" s="224"/>
      <c r="T280" s="225"/>
    </row>
    <row r="281" spans="1:84" s="106" customFormat="1" ht="16.5" customHeight="1" x14ac:dyDescent="0.2">
      <c r="A281" s="88"/>
      <c r="B281" s="39"/>
      <c r="C281" s="179" t="s">
        <v>106</v>
      </c>
      <c r="D281" s="180"/>
      <c r="E281" s="180"/>
      <c r="F281" s="180"/>
      <c r="G281" s="180"/>
      <c r="H281" s="180"/>
      <c r="I281" s="180"/>
      <c r="J281" s="180"/>
      <c r="K281" s="180"/>
      <c r="L281" s="180"/>
      <c r="M281" s="180"/>
      <c r="N281" s="180"/>
      <c r="O281" s="180"/>
      <c r="P281" s="180"/>
      <c r="Q281" s="180"/>
      <c r="R281" s="180"/>
      <c r="S281" s="180"/>
      <c r="T281" s="181"/>
    </row>
    <row r="282" spans="1:84" s="106" customFormat="1" ht="16.5" customHeight="1" x14ac:dyDescent="0.2">
      <c r="A282" s="88"/>
      <c r="B282" s="39"/>
      <c r="C282" s="179" t="s">
        <v>125</v>
      </c>
      <c r="D282" s="180"/>
      <c r="E282" s="180"/>
      <c r="F282" s="180"/>
      <c r="G282" s="180"/>
      <c r="H282" s="180"/>
      <c r="I282" s="180"/>
      <c r="J282" s="180"/>
      <c r="K282" s="180"/>
      <c r="L282" s="180"/>
      <c r="M282" s="180"/>
      <c r="N282" s="180"/>
      <c r="O282" s="180"/>
      <c r="P282" s="180"/>
      <c r="Q282" s="180"/>
      <c r="R282" s="180"/>
      <c r="S282" s="180"/>
      <c r="T282" s="181"/>
    </row>
    <row r="283" spans="1:84" s="106" customFormat="1" ht="16.5" customHeight="1" x14ac:dyDescent="0.2">
      <c r="A283" s="88"/>
      <c r="B283" s="39"/>
      <c r="C283" s="179" t="s">
        <v>126</v>
      </c>
      <c r="D283" s="180"/>
      <c r="E283" s="180"/>
      <c r="F283" s="180"/>
      <c r="G283" s="180"/>
      <c r="H283" s="180"/>
      <c r="I283" s="180"/>
      <c r="J283" s="180"/>
      <c r="K283" s="180"/>
      <c r="L283" s="180"/>
      <c r="M283" s="180"/>
      <c r="N283" s="180"/>
      <c r="O283" s="180"/>
      <c r="P283" s="180"/>
      <c r="Q283" s="180"/>
      <c r="R283" s="180"/>
      <c r="S283" s="180"/>
      <c r="T283" s="181"/>
    </row>
    <row r="284" spans="1:84" s="106" customFormat="1" ht="16.5" customHeight="1" x14ac:dyDescent="0.2">
      <c r="A284" s="88"/>
      <c r="B284" s="39"/>
      <c r="C284" s="179" t="s">
        <v>127</v>
      </c>
      <c r="D284" s="180"/>
      <c r="E284" s="180"/>
      <c r="F284" s="180"/>
      <c r="G284" s="180"/>
      <c r="H284" s="180"/>
      <c r="I284" s="180"/>
      <c r="J284" s="180"/>
      <c r="K284" s="180"/>
      <c r="L284" s="180"/>
      <c r="M284" s="180"/>
      <c r="N284" s="180"/>
      <c r="O284" s="180"/>
      <c r="P284" s="180"/>
      <c r="Q284" s="180"/>
      <c r="R284" s="180"/>
      <c r="S284" s="180"/>
      <c r="T284" s="181"/>
    </row>
    <row r="285" spans="1:84" s="106" customFormat="1" ht="16.5" customHeight="1" x14ac:dyDescent="0.2">
      <c r="A285" s="88"/>
      <c r="B285" s="39"/>
      <c r="C285" s="179" t="s">
        <v>128</v>
      </c>
      <c r="D285" s="180"/>
      <c r="E285" s="180"/>
      <c r="F285" s="180"/>
      <c r="G285" s="180"/>
      <c r="H285" s="180"/>
      <c r="I285" s="180"/>
      <c r="J285" s="180"/>
      <c r="K285" s="180"/>
      <c r="L285" s="180"/>
      <c r="M285" s="180"/>
      <c r="N285" s="180"/>
      <c r="O285" s="180"/>
      <c r="P285" s="180"/>
      <c r="Q285" s="180"/>
      <c r="R285" s="180"/>
      <c r="S285" s="180"/>
      <c r="T285" s="181"/>
    </row>
    <row r="286" spans="1:84" s="106" customFormat="1" ht="16.5" customHeight="1" x14ac:dyDescent="0.2">
      <c r="A286" s="88"/>
      <c r="B286" s="39"/>
      <c r="C286" s="179" t="s">
        <v>129</v>
      </c>
      <c r="D286" s="180"/>
      <c r="E286" s="180"/>
      <c r="F286" s="180"/>
      <c r="G286" s="180"/>
      <c r="H286" s="180"/>
      <c r="I286" s="180"/>
      <c r="J286" s="180"/>
      <c r="K286" s="180"/>
      <c r="L286" s="180"/>
      <c r="M286" s="180"/>
      <c r="N286" s="180"/>
      <c r="O286" s="180"/>
      <c r="P286" s="180"/>
      <c r="Q286" s="180"/>
      <c r="R286" s="180"/>
      <c r="S286" s="180"/>
      <c r="T286" s="181"/>
    </row>
    <row r="287" spans="1:84" s="13" customFormat="1" ht="16.5" customHeight="1" x14ac:dyDescent="0.2">
      <c r="A287" s="39"/>
      <c r="B287" s="48">
        <v>80195</v>
      </c>
      <c r="C287" s="49"/>
      <c r="D287" s="176" t="s">
        <v>0</v>
      </c>
      <c r="E287" s="142" t="s">
        <v>54</v>
      </c>
      <c r="F287" s="36">
        <f>G287+P287</f>
        <v>386845</v>
      </c>
      <c r="G287" s="37">
        <f>H287+K287+L287+M287</f>
        <v>386845</v>
      </c>
      <c r="H287" s="38">
        <f>SUM(I287:J287)</f>
        <v>286331</v>
      </c>
      <c r="I287" s="38">
        <v>19000</v>
      </c>
      <c r="J287" s="38">
        <v>267331</v>
      </c>
      <c r="K287" s="38"/>
      <c r="L287" s="38">
        <v>100514</v>
      </c>
      <c r="M287" s="38"/>
      <c r="N287" s="55"/>
      <c r="O287" s="156"/>
      <c r="P287" s="37"/>
      <c r="Q287" s="38"/>
      <c r="R287" s="55"/>
      <c r="S287" s="55"/>
      <c r="T287" s="55"/>
      <c r="U287" s="2"/>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row>
    <row r="288" spans="1:84" s="16" customFormat="1" ht="16.5" customHeight="1" x14ac:dyDescent="0.2">
      <c r="A288" s="39"/>
      <c r="B288" s="39"/>
      <c r="C288" s="47"/>
      <c r="D288" s="177"/>
      <c r="E288" s="74" t="s">
        <v>55</v>
      </c>
      <c r="F288" s="40"/>
      <c r="G288" s="41"/>
      <c r="H288" s="42"/>
      <c r="I288" s="42"/>
      <c r="J288" s="42"/>
      <c r="K288" s="42"/>
      <c r="L288" s="42"/>
      <c r="M288" s="42"/>
      <c r="N288" s="107"/>
      <c r="O288" s="157"/>
      <c r="P288" s="41"/>
      <c r="Q288" s="42"/>
      <c r="R288" s="107"/>
      <c r="S288" s="107"/>
      <c r="T288" s="107"/>
      <c r="U288" s="17"/>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row>
    <row r="289" spans="1:84" s="16" customFormat="1" ht="16.5" customHeight="1" x14ac:dyDescent="0.2">
      <c r="A289" s="39"/>
      <c r="B289" s="39"/>
      <c r="C289" s="47"/>
      <c r="D289" s="177"/>
      <c r="E289" s="74" t="s">
        <v>56</v>
      </c>
      <c r="F289" s="40">
        <f>G289+P289</f>
        <v>12876</v>
      </c>
      <c r="G289" s="41">
        <f>H289+K289+L289+M289</f>
        <v>12876</v>
      </c>
      <c r="H289" s="42">
        <f>SUM(I289:J289)</f>
        <v>12876</v>
      </c>
      <c r="I289" s="42"/>
      <c r="J289" s="42">
        <f>J293</f>
        <v>12876</v>
      </c>
      <c r="K289" s="42"/>
      <c r="L289" s="42"/>
      <c r="M289" s="42"/>
      <c r="N289" s="107"/>
      <c r="O289" s="157"/>
      <c r="P289" s="41"/>
      <c r="Q289" s="42"/>
      <c r="R289" s="107"/>
      <c r="S289" s="107"/>
      <c r="T289" s="107"/>
      <c r="U289" s="17"/>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row>
    <row r="290" spans="1:84" s="20" customFormat="1" ht="16.5" customHeight="1" x14ac:dyDescent="0.2">
      <c r="A290" s="70"/>
      <c r="B290" s="70"/>
      <c r="C290" s="43"/>
      <c r="D290" s="178"/>
      <c r="E290" s="75" t="s">
        <v>57</v>
      </c>
      <c r="F290" s="44">
        <f>F287-F288+F289</f>
        <v>399721</v>
      </c>
      <c r="G290" s="45">
        <f>G287-G288+G289</f>
        <v>399721</v>
      </c>
      <c r="H290" s="44">
        <f>H287-H288+H289</f>
        <v>299207</v>
      </c>
      <c r="I290" s="60">
        <f>I287-I288+I289</f>
        <v>19000</v>
      </c>
      <c r="J290" s="60">
        <f>J287-J288+J289</f>
        <v>280207</v>
      </c>
      <c r="K290" s="44"/>
      <c r="L290" s="60">
        <f>L287-L288+L289</f>
        <v>100514</v>
      </c>
      <c r="M290" s="60"/>
      <c r="N290" s="44"/>
      <c r="O290" s="46"/>
      <c r="P290" s="45"/>
      <c r="Q290" s="44"/>
      <c r="R290" s="44"/>
      <c r="S290" s="60"/>
      <c r="T290" s="6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row>
    <row r="291" spans="1:84" s="13" customFormat="1" ht="16.5" customHeight="1" x14ac:dyDescent="0.2">
      <c r="A291" s="47"/>
      <c r="B291" s="47"/>
      <c r="C291" s="47">
        <v>4440</v>
      </c>
      <c r="D291" s="80" t="s">
        <v>33</v>
      </c>
      <c r="E291" s="74" t="s">
        <v>54</v>
      </c>
      <c r="F291" s="40">
        <f>G291+P291</f>
        <v>236431</v>
      </c>
      <c r="G291" s="41">
        <f>H291+K291+L291+M291</f>
        <v>236431</v>
      </c>
      <c r="H291" s="42">
        <f>SUM(I291:J291)</f>
        <v>236431</v>
      </c>
      <c r="I291" s="42"/>
      <c r="J291" s="42">
        <v>236431</v>
      </c>
      <c r="K291" s="42"/>
      <c r="L291" s="42"/>
      <c r="M291" s="42"/>
      <c r="N291" s="42"/>
      <c r="O291" s="56"/>
      <c r="P291" s="57"/>
      <c r="Q291" s="42"/>
      <c r="R291" s="42"/>
      <c r="S291" s="42"/>
      <c r="T291" s="42"/>
      <c r="U291" s="9"/>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row>
    <row r="292" spans="1:84" s="16" customFormat="1" ht="16.5" customHeight="1" x14ac:dyDescent="0.2">
      <c r="A292" s="39"/>
      <c r="B292" s="39"/>
      <c r="C292" s="47"/>
      <c r="D292" s="81"/>
      <c r="E292" s="74" t="s">
        <v>55</v>
      </c>
      <c r="F292" s="40"/>
      <c r="G292" s="41"/>
      <c r="H292" s="42"/>
      <c r="I292" s="42"/>
      <c r="J292" s="42"/>
      <c r="K292" s="42"/>
      <c r="L292" s="42"/>
      <c r="M292" s="42"/>
      <c r="N292" s="42"/>
      <c r="O292" s="56"/>
      <c r="P292" s="41"/>
      <c r="Q292" s="42"/>
      <c r="R292" s="42"/>
      <c r="S292" s="42"/>
      <c r="T292" s="4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row>
    <row r="293" spans="1:84" s="16" customFormat="1" ht="16.5" customHeight="1" x14ac:dyDescent="0.2">
      <c r="A293" s="39"/>
      <c r="B293" s="39"/>
      <c r="C293" s="47"/>
      <c r="D293" s="81"/>
      <c r="E293" s="74" t="s">
        <v>56</v>
      </c>
      <c r="F293" s="40">
        <f>G293+P293</f>
        <v>12876</v>
      </c>
      <c r="G293" s="41">
        <f>H293+K293+L293+M293</f>
        <v>12876</v>
      </c>
      <c r="H293" s="42">
        <f>SUM(I293:J293)</f>
        <v>12876</v>
      </c>
      <c r="I293" s="42"/>
      <c r="J293" s="42">
        <f>6949+5927</f>
        <v>12876</v>
      </c>
      <c r="K293" s="42"/>
      <c r="L293" s="42"/>
      <c r="M293" s="42"/>
      <c r="N293" s="42"/>
      <c r="O293" s="56"/>
      <c r="P293" s="41"/>
      <c r="Q293" s="42"/>
      <c r="R293" s="42"/>
      <c r="S293" s="42"/>
      <c r="T293" s="42"/>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row>
    <row r="294" spans="1:84" s="20" customFormat="1" ht="16.5" customHeight="1" x14ac:dyDescent="0.2">
      <c r="A294" s="70"/>
      <c r="B294" s="70"/>
      <c r="C294" s="43"/>
      <c r="D294" s="82"/>
      <c r="E294" s="75" t="s">
        <v>57</v>
      </c>
      <c r="F294" s="44">
        <f>F291-F292+F293</f>
        <v>249307</v>
      </c>
      <c r="G294" s="45">
        <f>G291-G292+G293</f>
        <v>249307</v>
      </c>
      <c r="H294" s="44">
        <f>H291-H292+H293</f>
        <v>249307</v>
      </c>
      <c r="I294" s="44"/>
      <c r="J294" s="44">
        <f>J291-J292+J293</f>
        <v>249307</v>
      </c>
      <c r="K294" s="44"/>
      <c r="L294" s="44"/>
      <c r="M294" s="44"/>
      <c r="N294" s="44"/>
      <c r="O294" s="46"/>
      <c r="P294" s="45"/>
      <c r="Q294" s="44"/>
      <c r="R294" s="44"/>
      <c r="S294" s="60"/>
      <c r="T294" s="60"/>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row>
    <row r="295" spans="1:84" s="106" customFormat="1" ht="16.5" customHeight="1" x14ac:dyDescent="0.2">
      <c r="A295" s="88"/>
      <c r="B295" s="88"/>
      <c r="C295" s="223" t="s">
        <v>60</v>
      </c>
      <c r="D295" s="224"/>
      <c r="E295" s="224"/>
      <c r="F295" s="224"/>
      <c r="G295" s="224"/>
      <c r="H295" s="224"/>
      <c r="I295" s="224"/>
      <c r="J295" s="224"/>
      <c r="K295" s="224"/>
      <c r="L295" s="224"/>
      <c r="M295" s="224"/>
      <c r="N295" s="224"/>
      <c r="O295" s="224"/>
      <c r="P295" s="224"/>
      <c r="Q295" s="224"/>
      <c r="R295" s="224"/>
      <c r="S295" s="224"/>
      <c r="T295" s="225"/>
    </row>
    <row r="296" spans="1:84" s="106" customFormat="1" ht="16.5" customHeight="1" x14ac:dyDescent="0.2">
      <c r="A296" s="88"/>
      <c r="B296" s="39"/>
      <c r="C296" s="179" t="s">
        <v>151</v>
      </c>
      <c r="D296" s="180"/>
      <c r="E296" s="180"/>
      <c r="F296" s="180"/>
      <c r="G296" s="180"/>
      <c r="H296" s="180"/>
      <c r="I296" s="180"/>
      <c r="J296" s="180"/>
      <c r="K296" s="180"/>
      <c r="L296" s="180"/>
      <c r="M296" s="180"/>
      <c r="N296" s="180"/>
      <c r="O296" s="180"/>
      <c r="P296" s="180"/>
      <c r="Q296" s="180"/>
      <c r="R296" s="180"/>
      <c r="S296" s="180"/>
      <c r="T296" s="181"/>
    </row>
    <row r="297" spans="1:84" s="106" customFormat="1" ht="16.5" customHeight="1" x14ac:dyDescent="0.2">
      <c r="A297" s="88"/>
      <c r="B297" s="39"/>
      <c r="C297" s="179" t="s">
        <v>148</v>
      </c>
      <c r="D297" s="180"/>
      <c r="E297" s="180"/>
      <c r="F297" s="180"/>
      <c r="G297" s="180"/>
      <c r="H297" s="180"/>
      <c r="I297" s="180"/>
      <c r="J297" s="180"/>
      <c r="K297" s="180"/>
      <c r="L297" s="180"/>
      <c r="M297" s="180"/>
      <c r="N297" s="180"/>
      <c r="O297" s="180"/>
      <c r="P297" s="180"/>
      <c r="Q297" s="180"/>
      <c r="R297" s="180"/>
      <c r="S297" s="180"/>
      <c r="T297" s="181"/>
    </row>
    <row r="298" spans="1:84" s="106" customFormat="1" ht="7.5" customHeight="1" x14ac:dyDescent="0.2">
      <c r="A298" s="88"/>
      <c r="B298" s="39"/>
      <c r="C298" s="179"/>
      <c r="D298" s="180"/>
      <c r="E298" s="180"/>
      <c r="F298" s="180"/>
      <c r="G298" s="180"/>
      <c r="H298" s="180"/>
      <c r="I298" s="180"/>
      <c r="J298" s="180"/>
      <c r="K298" s="180"/>
      <c r="L298" s="180"/>
      <c r="M298" s="180"/>
      <c r="N298" s="180"/>
      <c r="O298" s="180"/>
      <c r="P298" s="180"/>
      <c r="Q298" s="180"/>
      <c r="R298" s="180"/>
      <c r="S298" s="180"/>
      <c r="T298" s="181"/>
    </row>
    <row r="299" spans="1:84" s="106" customFormat="1" ht="16.5" customHeight="1" x14ac:dyDescent="0.2">
      <c r="A299" s="88"/>
      <c r="B299" s="39"/>
      <c r="C299" s="179" t="s">
        <v>147</v>
      </c>
      <c r="D299" s="180"/>
      <c r="E299" s="180"/>
      <c r="F299" s="180"/>
      <c r="G299" s="180"/>
      <c r="H299" s="180"/>
      <c r="I299" s="180"/>
      <c r="J299" s="180"/>
      <c r="K299" s="180"/>
      <c r="L299" s="180"/>
      <c r="M299" s="180"/>
      <c r="N299" s="180"/>
      <c r="O299" s="180"/>
      <c r="P299" s="180"/>
      <c r="Q299" s="180"/>
      <c r="R299" s="180"/>
      <c r="S299" s="180"/>
      <c r="T299" s="181"/>
    </row>
    <row r="300" spans="1:84" s="106" customFormat="1" ht="16.5" customHeight="1" x14ac:dyDescent="0.2">
      <c r="A300" s="88"/>
      <c r="B300" s="39"/>
      <c r="C300" s="194" t="s">
        <v>130</v>
      </c>
      <c r="D300" s="195"/>
      <c r="E300" s="195"/>
      <c r="F300" s="195"/>
      <c r="G300" s="195"/>
      <c r="H300" s="195"/>
      <c r="I300" s="195"/>
      <c r="J300" s="195"/>
      <c r="K300" s="195"/>
      <c r="L300" s="195"/>
      <c r="M300" s="195"/>
      <c r="N300" s="195"/>
      <c r="O300" s="195"/>
      <c r="P300" s="195"/>
      <c r="Q300" s="195"/>
      <c r="R300" s="195"/>
      <c r="S300" s="195"/>
      <c r="T300" s="196"/>
    </row>
    <row r="301" spans="1:84" s="1" customFormat="1" ht="16.5" customHeight="1" x14ac:dyDescent="0.2">
      <c r="A301" s="50">
        <v>852</v>
      </c>
      <c r="B301" s="50"/>
      <c r="C301" s="100"/>
      <c r="D301" s="191" t="s">
        <v>16</v>
      </c>
      <c r="E301" s="78" t="s">
        <v>54</v>
      </c>
      <c r="F301" s="64">
        <f>G301+P301</f>
        <v>7998930.2300000004</v>
      </c>
      <c r="G301" s="28">
        <f>H301+K301+L301+M301</f>
        <v>7998930.2300000004</v>
      </c>
      <c r="H301" s="29">
        <f>SUM(I301:J301)</f>
        <v>5491780.2300000004</v>
      </c>
      <c r="I301" s="29">
        <v>3721212</v>
      </c>
      <c r="J301" s="29">
        <v>1770568.23</v>
      </c>
      <c r="K301" s="29">
        <v>10000</v>
      </c>
      <c r="L301" s="29">
        <v>2497150</v>
      </c>
      <c r="M301" s="29"/>
      <c r="N301" s="51"/>
      <c r="O301" s="52"/>
      <c r="P301" s="28"/>
      <c r="Q301" s="29"/>
      <c r="R301" s="29"/>
      <c r="S301" s="51"/>
      <c r="T301" s="51"/>
      <c r="U301" s="2"/>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row>
    <row r="302" spans="1:84" s="16" customFormat="1" ht="16.5" customHeight="1" x14ac:dyDescent="0.2">
      <c r="A302" s="26"/>
      <c r="B302" s="26"/>
      <c r="C302" s="69"/>
      <c r="D302" s="192"/>
      <c r="E302" s="72" t="s">
        <v>55</v>
      </c>
      <c r="F302" s="27">
        <f>G302+P302</f>
        <v>8622</v>
      </c>
      <c r="G302" s="30">
        <f>H302+K302+L302+M302</f>
        <v>8622</v>
      </c>
      <c r="H302" s="31">
        <f>SUM(I302:J302)</f>
        <v>8622</v>
      </c>
      <c r="I302" s="31">
        <f t="shared" ref="I302" si="20">I306+I329+I350+I361</f>
        <v>8622</v>
      </c>
      <c r="J302" s="31"/>
      <c r="K302" s="31"/>
      <c r="L302" s="31"/>
      <c r="M302" s="31"/>
      <c r="N302" s="53"/>
      <c r="O302" s="54"/>
      <c r="P302" s="30"/>
      <c r="Q302" s="31"/>
      <c r="R302" s="31"/>
      <c r="S302" s="53"/>
      <c r="T302" s="53"/>
      <c r="U302" s="17"/>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row>
    <row r="303" spans="1:84" s="16" customFormat="1" ht="16.5" customHeight="1" x14ac:dyDescent="0.2">
      <c r="A303" s="26"/>
      <c r="B303" s="26"/>
      <c r="C303" s="69"/>
      <c r="D303" s="159"/>
      <c r="E303" s="72" t="s">
        <v>56</v>
      </c>
      <c r="F303" s="27">
        <f>G303+P303</f>
        <v>20327</v>
      </c>
      <c r="G303" s="30">
        <f>H303+K303+L303+M303</f>
        <v>20327</v>
      </c>
      <c r="H303" s="31">
        <f>SUM(I303:J303)</f>
        <v>8675.0400000000009</v>
      </c>
      <c r="I303" s="31">
        <f t="shared" ref="I303" si="21">I307+I330+I351+I362</f>
        <v>8675.0400000000009</v>
      </c>
      <c r="J303" s="31"/>
      <c r="K303" s="31"/>
      <c r="L303" s="31">
        <f>L307+L330+L351+L362</f>
        <v>11651.96</v>
      </c>
      <c r="M303" s="31"/>
      <c r="N303" s="53"/>
      <c r="O303" s="54"/>
      <c r="P303" s="30"/>
      <c r="Q303" s="31"/>
      <c r="R303" s="31"/>
      <c r="S303" s="53"/>
      <c r="T303" s="53"/>
      <c r="U303" s="17"/>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row>
    <row r="304" spans="1:84" s="20" customFormat="1" ht="16.5" customHeight="1" x14ac:dyDescent="0.2">
      <c r="A304" s="69"/>
      <c r="B304" s="32"/>
      <c r="C304" s="32"/>
      <c r="D304" s="160"/>
      <c r="E304" s="73" t="s">
        <v>57</v>
      </c>
      <c r="F304" s="33">
        <f t="shared" ref="F304:K304" si="22">F301-F302+F303</f>
        <v>8010635.2300000004</v>
      </c>
      <c r="G304" s="34">
        <f t="shared" si="22"/>
        <v>8010635.2300000004</v>
      </c>
      <c r="H304" s="33">
        <f t="shared" si="22"/>
        <v>5491833.2700000005</v>
      </c>
      <c r="I304" s="83">
        <f t="shared" si="22"/>
        <v>3721265.04</v>
      </c>
      <c r="J304" s="83">
        <f t="shared" si="22"/>
        <v>1770568.23</v>
      </c>
      <c r="K304" s="83">
        <f t="shared" si="22"/>
        <v>10000</v>
      </c>
      <c r="L304" s="83">
        <f>L301-L302+L303</f>
        <v>2508801.96</v>
      </c>
      <c r="M304" s="83"/>
      <c r="N304" s="33"/>
      <c r="O304" s="35"/>
      <c r="P304" s="34"/>
      <c r="Q304" s="83"/>
      <c r="R304" s="83"/>
      <c r="S304" s="83"/>
      <c r="T304" s="83"/>
      <c r="U304" s="1"/>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row>
    <row r="305" spans="1:84" s="1" customFormat="1" ht="16.5" customHeight="1" x14ac:dyDescent="0.2">
      <c r="A305" s="39"/>
      <c r="B305" s="48">
        <v>85215</v>
      </c>
      <c r="C305" s="49"/>
      <c r="D305" s="176" t="s">
        <v>3</v>
      </c>
      <c r="E305" s="74" t="s">
        <v>54</v>
      </c>
      <c r="F305" s="40">
        <f>G305+P305</f>
        <v>461410</v>
      </c>
      <c r="G305" s="41">
        <f>H305+K305+L305+M305</f>
        <v>461410</v>
      </c>
      <c r="H305" s="42">
        <f>SUM(I305:J305)</f>
        <v>160</v>
      </c>
      <c r="I305" s="42">
        <v>160</v>
      </c>
      <c r="J305" s="42"/>
      <c r="K305" s="42"/>
      <c r="L305" s="38">
        <v>461250</v>
      </c>
      <c r="M305" s="55"/>
      <c r="N305" s="55"/>
      <c r="O305" s="156"/>
      <c r="P305" s="59"/>
      <c r="Q305" s="55"/>
      <c r="R305" s="55"/>
      <c r="S305" s="55"/>
      <c r="T305" s="5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row>
    <row r="306" spans="1:84" s="16" customFormat="1" ht="16.5" customHeight="1" x14ac:dyDescent="0.2">
      <c r="A306" s="39"/>
      <c r="B306" s="39"/>
      <c r="C306" s="47"/>
      <c r="D306" s="177"/>
      <c r="E306" s="74" t="s">
        <v>55</v>
      </c>
      <c r="F306" s="40"/>
      <c r="G306" s="41"/>
      <c r="H306" s="42"/>
      <c r="I306" s="42"/>
      <c r="J306" s="42"/>
      <c r="K306" s="42"/>
      <c r="L306" s="42"/>
      <c r="M306" s="107"/>
      <c r="N306" s="107"/>
      <c r="O306" s="157"/>
      <c r="P306" s="57"/>
      <c r="Q306" s="107"/>
      <c r="R306" s="107"/>
      <c r="S306" s="107"/>
      <c r="T306" s="107"/>
      <c r="U306" s="17"/>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row>
    <row r="307" spans="1:84" s="16" customFormat="1" ht="16.5" customHeight="1" x14ac:dyDescent="0.2">
      <c r="A307" s="39"/>
      <c r="B307" s="39"/>
      <c r="C307" s="47"/>
      <c r="D307" s="177"/>
      <c r="E307" s="74" t="s">
        <v>56</v>
      </c>
      <c r="F307" s="40">
        <f>G307+P307</f>
        <v>2705</v>
      </c>
      <c r="G307" s="41">
        <f>H307+K307+L307+M307</f>
        <v>2705</v>
      </c>
      <c r="H307" s="42">
        <f>SUM(I307:J307)</f>
        <v>53.04</v>
      </c>
      <c r="I307" s="42">
        <f>I311+I315+I319+I323</f>
        <v>53.04</v>
      </c>
      <c r="J307" s="42"/>
      <c r="K307" s="42"/>
      <c r="L307" s="42">
        <f>L311+L315+L319+L323</f>
        <v>2651.96</v>
      </c>
      <c r="M307" s="107"/>
      <c r="N307" s="107"/>
      <c r="O307" s="157"/>
      <c r="P307" s="57"/>
      <c r="Q307" s="107"/>
      <c r="R307" s="107"/>
      <c r="S307" s="107"/>
      <c r="T307" s="107"/>
      <c r="U307" s="1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row>
    <row r="308" spans="1:84" s="20" customFormat="1" ht="16.5" customHeight="1" x14ac:dyDescent="0.2">
      <c r="A308" s="70"/>
      <c r="B308" s="70"/>
      <c r="C308" s="43"/>
      <c r="D308" s="178"/>
      <c r="E308" s="75" t="s">
        <v>57</v>
      </c>
      <c r="F308" s="44">
        <f t="shared" ref="F308:L308" si="23">F305-F306+F307</f>
        <v>464115</v>
      </c>
      <c r="G308" s="45">
        <f t="shared" si="23"/>
        <v>464115</v>
      </c>
      <c r="H308" s="44">
        <f t="shared" si="23"/>
        <v>213.04</v>
      </c>
      <c r="I308" s="44">
        <f t="shared" si="23"/>
        <v>213.04</v>
      </c>
      <c r="J308" s="44"/>
      <c r="K308" s="44"/>
      <c r="L308" s="44">
        <f t="shared" si="23"/>
        <v>463901.96</v>
      </c>
      <c r="M308" s="44"/>
      <c r="N308" s="44"/>
      <c r="O308" s="46"/>
      <c r="P308" s="45"/>
      <c r="Q308" s="44"/>
      <c r="R308" s="44"/>
      <c r="S308" s="60"/>
      <c r="T308" s="60"/>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row>
    <row r="309" spans="1:84" s="13" customFormat="1" ht="16.5" customHeight="1" x14ac:dyDescent="0.2">
      <c r="A309" s="47"/>
      <c r="B309" s="47"/>
      <c r="C309" s="47">
        <v>3110</v>
      </c>
      <c r="D309" s="182" t="s">
        <v>36</v>
      </c>
      <c r="E309" s="74" t="s">
        <v>54</v>
      </c>
      <c r="F309" s="40">
        <f>G309+P309</f>
        <v>461250</v>
      </c>
      <c r="G309" s="41">
        <f>H309+K309+L309+M309</f>
        <v>461250</v>
      </c>
      <c r="H309" s="42"/>
      <c r="I309" s="42"/>
      <c r="J309" s="42"/>
      <c r="K309" s="42"/>
      <c r="L309" s="38">
        <v>461250</v>
      </c>
      <c r="M309" s="42"/>
      <c r="N309" s="42"/>
      <c r="O309" s="56"/>
      <c r="P309" s="57"/>
      <c r="Q309" s="42"/>
      <c r="R309" s="42"/>
      <c r="S309" s="42"/>
      <c r="T309" s="42"/>
      <c r="U309" s="1"/>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row>
    <row r="310" spans="1:84" s="16" customFormat="1" ht="16.5" customHeight="1" x14ac:dyDescent="0.2">
      <c r="A310" s="39"/>
      <c r="B310" s="39"/>
      <c r="C310" s="47"/>
      <c r="D310" s="183"/>
      <c r="E310" s="74" t="s">
        <v>55</v>
      </c>
      <c r="F310" s="40"/>
      <c r="G310" s="41"/>
      <c r="H310" s="42"/>
      <c r="I310" s="42"/>
      <c r="J310" s="42"/>
      <c r="K310" s="42"/>
      <c r="L310" s="42"/>
      <c r="M310" s="42"/>
      <c r="N310" s="42"/>
      <c r="O310" s="56"/>
      <c r="P310" s="41"/>
      <c r="Q310" s="42"/>
      <c r="R310" s="42"/>
      <c r="S310" s="42"/>
      <c r="T310" s="42"/>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row>
    <row r="311" spans="1:84" s="16" customFormat="1" ht="16.5" customHeight="1" x14ac:dyDescent="0.2">
      <c r="A311" s="39"/>
      <c r="B311" s="39"/>
      <c r="C311" s="47"/>
      <c r="D311" s="183"/>
      <c r="E311" s="74" t="s">
        <v>56</v>
      </c>
      <c r="F311" s="40">
        <f>G311+P311</f>
        <v>2651.96</v>
      </c>
      <c r="G311" s="41">
        <f>H311+K311+L311+M311</f>
        <v>2651.96</v>
      </c>
      <c r="H311" s="42"/>
      <c r="I311" s="42"/>
      <c r="J311" s="42"/>
      <c r="K311" s="42"/>
      <c r="L311" s="42">
        <v>2651.96</v>
      </c>
      <c r="M311" s="42"/>
      <c r="N311" s="42"/>
      <c r="O311" s="56"/>
      <c r="P311" s="41"/>
      <c r="Q311" s="42"/>
      <c r="R311" s="42"/>
      <c r="S311" s="42"/>
      <c r="T311" s="42"/>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row>
    <row r="312" spans="1:84" s="20" customFormat="1" ht="16.5" customHeight="1" x14ac:dyDescent="0.2">
      <c r="A312" s="70"/>
      <c r="B312" s="70"/>
      <c r="C312" s="43"/>
      <c r="D312" s="184"/>
      <c r="E312" s="75" t="s">
        <v>57</v>
      </c>
      <c r="F312" s="44">
        <f>F309-F310+F311</f>
        <v>463901.96</v>
      </c>
      <c r="G312" s="45">
        <f>G309-G310+G311</f>
        <v>463901.96</v>
      </c>
      <c r="H312" s="44"/>
      <c r="I312" s="44"/>
      <c r="J312" s="44"/>
      <c r="K312" s="44"/>
      <c r="L312" s="44">
        <f>L309-L310+L311</f>
        <v>463901.96</v>
      </c>
      <c r="M312" s="44"/>
      <c r="N312" s="44"/>
      <c r="O312" s="46"/>
      <c r="P312" s="45"/>
      <c r="Q312" s="44"/>
      <c r="R312" s="44"/>
      <c r="S312" s="60"/>
      <c r="T312" s="60"/>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row>
    <row r="313" spans="1:84" s="13" customFormat="1" ht="16.5" customHeight="1" x14ac:dyDescent="0.2">
      <c r="A313" s="47"/>
      <c r="B313" s="47"/>
      <c r="C313" s="47">
        <v>4010</v>
      </c>
      <c r="D313" s="182" t="s">
        <v>31</v>
      </c>
      <c r="E313" s="74" t="s">
        <v>54</v>
      </c>
      <c r="F313" s="40">
        <f>G313+P313</f>
        <v>133.30000000000001</v>
      </c>
      <c r="G313" s="41">
        <f>H313+K313+L313+M313</f>
        <v>133.30000000000001</v>
      </c>
      <c r="H313" s="42">
        <f>SUM(I313:J313)</f>
        <v>133.30000000000001</v>
      </c>
      <c r="I313" s="42">
        <v>133.30000000000001</v>
      </c>
      <c r="J313" s="42"/>
      <c r="K313" s="42"/>
      <c r="L313" s="42"/>
      <c r="M313" s="42"/>
      <c r="N313" s="42"/>
      <c r="O313" s="56"/>
      <c r="P313" s="57"/>
      <c r="Q313" s="42"/>
      <c r="R313" s="42"/>
      <c r="S313" s="42"/>
      <c r="T313" s="42"/>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row>
    <row r="314" spans="1:84" s="16" customFormat="1" ht="16.5" customHeight="1" x14ac:dyDescent="0.2">
      <c r="A314" s="39"/>
      <c r="B314" s="39"/>
      <c r="C314" s="47"/>
      <c r="D314" s="183"/>
      <c r="E314" s="74" t="s">
        <v>55</v>
      </c>
      <c r="F314" s="40"/>
      <c r="G314" s="41"/>
      <c r="H314" s="42"/>
      <c r="I314" s="42"/>
      <c r="J314" s="42"/>
      <c r="K314" s="42"/>
      <c r="L314" s="42"/>
      <c r="M314" s="42"/>
      <c r="N314" s="42"/>
      <c r="O314" s="56"/>
      <c r="P314" s="41"/>
      <c r="Q314" s="42"/>
      <c r="R314" s="42"/>
      <c r="S314" s="42"/>
      <c r="T314" s="42"/>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row>
    <row r="315" spans="1:84" s="16" customFormat="1" ht="16.5" customHeight="1" x14ac:dyDescent="0.2">
      <c r="A315" s="39"/>
      <c r="B315" s="39"/>
      <c r="C315" s="47"/>
      <c r="D315" s="183"/>
      <c r="E315" s="74" t="s">
        <v>56</v>
      </c>
      <c r="F315" s="40">
        <f>G315+P315</f>
        <v>44.23</v>
      </c>
      <c r="G315" s="41">
        <f>H315+K315+L315+M315</f>
        <v>44.23</v>
      </c>
      <c r="H315" s="42">
        <f>SUM(I315:J315)</f>
        <v>44.23</v>
      </c>
      <c r="I315" s="42">
        <v>44.23</v>
      </c>
      <c r="J315" s="42"/>
      <c r="K315" s="42"/>
      <c r="L315" s="42"/>
      <c r="M315" s="42"/>
      <c r="N315" s="42"/>
      <c r="O315" s="56"/>
      <c r="P315" s="41"/>
      <c r="Q315" s="42"/>
      <c r="R315" s="42"/>
      <c r="S315" s="42"/>
      <c r="T315" s="42"/>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row>
    <row r="316" spans="1:84" s="20" customFormat="1" ht="16.5" customHeight="1" x14ac:dyDescent="0.2">
      <c r="A316" s="70"/>
      <c r="B316" s="70"/>
      <c r="C316" s="43"/>
      <c r="D316" s="184"/>
      <c r="E316" s="75" t="s">
        <v>57</v>
      </c>
      <c r="F316" s="44">
        <f>F313-F314+F315</f>
        <v>177.53</v>
      </c>
      <c r="G316" s="45">
        <f>G313-G314+G315</f>
        <v>177.53</v>
      </c>
      <c r="H316" s="44">
        <f>H313-H314+H315</f>
        <v>177.53</v>
      </c>
      <c r="I316" s="44">
        <f>I313-I314+I315</f>
        <v>177.53</v>
      </c>
      <c r="J316" s="44"/>
      <c r="K316" s="44"/>
      <c r="L316" s="44"/>
      <c r="M316" s="44"/>
      <c r="N316" s="44"/>
      <c r="O316" s="46"/>
      <c r="P316" s="45"/>
      <c r="Q316" s="44"/>
      <c r="R316" s="44"/>
      <c r="S316" s="60"/>
      <c r="T316" s="60"/>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row>
    <row r="317" spans="1:84" s="13" customFormat="1" ht="16.5" customHeight="1" x14ac:dyDescent="0.2">
      <c r="A317" s="47"/>
      <c r="B317" s="47"/>
      <c r="C317" s="47">
        <v>4110</v>
      </c>
      <c r="D317" s="182" t="s">
        <v>25</v>
      </c>
      <c r="E317" s="74" t="s">
        <v>54</v>
      </c>
      <c r="F317" s="40">
        <f>G317+P317</f>
        <v>23.43</v>
      </c>
      <c r="G317" s="41">
        <f>H317+K317+L317+M317</f>
        <v>23.43</v>
      </c>
      <c r="H317" s="42">
        <f>SUM(I317:J317)</f>
        <v>23.43</v>
      </c>
      <c r="I317" s="42">
        <v>23.43</v>
      </c>
      <c r="J317" s="42"/>
      <c r="K317" s="42"/>
      <c r="L317" s="42"/>
      <c r="M317" s="42"/>
      <c r="N317" s="42"/>
      <c r="O317" s="56"/>
      <c r="P317" s="57"/>
      <c r="Q317" s="42"/>
      <c r="R317" s="42"/>
      <c r="S317" s="42"/>
      <c r="T317" s="42"/>
      <c r="U317" s="12"/>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row>
    <row r="318" spans="1:84" s="16" customFormat="1" ht="16.5" customHeight="1" x14ac:dyDescent="0.2">
      <c r="A318" s="39"/>
      <c r="B318" s="39"/>
      <c r="C318" s="47"/>
      <c r="D318" s="183"/>
      <c r="E318" s="74" t="s">
        <v>55</v>
      </c>
      <c r="F318" s="40"/>
      <c r="G318" s="41"/>
      <c r="H318" s="42"/>
      <c r="I318" s="42"/>
      <c r="J318" s="42"/>
      <c r="K318" s="42"/>
      <c r="L318" s="42"/>
      <c r="M318" s="42"/>
      <c r="N318" s="42"/>
      <c r="O318" s="56"/>
      <c r="P318" s="41"/>
      <c r="Q318" s="42"/>
      <c r="R318" s="42"/>
      <c r="S318" s="42"/>
      <c r="T318" s="42"/>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row>
    <row r="319" spans="1:84" s="16" customFormat="1" ht="16.5" customHeight="1" x14ac:dyDescent="0.2">
      <c r="A319" s="39"/>
      <c r="B319" s="39"/>
      <c r="C319" s="47"/>
      <c r="D319" s="183"/>
      <c r="E319" s="74" t="s">
        <v>56</v>
      </c>
      <c r="F319" s="40">
        <f>G319+P319</f>
        <v>7.72</v>
      </c>
      <c r="G319" s="41">
        <f>H319+K319+L319+M319</f>
        <v>7.72</v>
      </c>
      <c r="H319" s="42">
        <f>SUM(I319:J319)</f>
        <v>7.72</v>
      </c>
      <c r="I319" s="42">
        <v>7.72</v>
      </c>
      <c r="J319" s="42"/>
      <c r="K319" s="42"/>
      <c r="L319" s="42"/>
      <c r="M319" s="42"/>
      <c r="N319" s="42"/>
      <c r="O319" s="56"/>
      <c r="P319" s="41"/>
      <c r="Q319" s="42"/>
      <c r="R319" s="42"/>
      <c r="S319" s="42"/>
      <c r="T319" s="42"/>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row>
    <row r="320" spans="1:84" s="20" customFormat="1" ht="16.5" customHeight="1" x14ac:dyDescent="0.2">
      <c r="A320" s="70"/>
      <c r="B320" s="70"/>
      <c r="C320" s="43"/>
      <c r="D320" s="184"/>
      <c r="E320" s="75" t="s">
        <v>57</v>
      </c>
      <c r="F320" s="44">
        <f>F317-F318+F319</f>
        <v>31.15</v>
      </c>
      <c r="G320" s="45">
        <f>G317-G318+G319</f>
        <v>31.15</v>
      </c>
      <c r="H320" s="44">
        <f>H317-H318+H319</f>
        <v>31.15</v>
      </c>
      <c r="I320" s="44">
        <f>I317-I318+I319</f>
        <v>31.15</v>
      </c>
      <c r="J320" s="44"/>
      <c r="K320" s="44"/>
      <c r="L320" s="44"/>
      <c r="M320" s="44"/>
      <c r="N320" s="44"/>
      <c r="O320" s="46"/>
      <c r="P320" s="45"/>
      <c r="Q320" s="44"/>
      <c r="R320" s="44"/>
      <c r="S320" s="60"/>
      <c r="T320" s="6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row>
    <row r="321" spans="1:84" s="13" customFormat="1" ht="18" customHeight="1" x14ac:dyDescent="0.2">
      <c r="A321" s="47"/>
      <c r="B321" s="47"/>
      <c r="C321" s="47">
        <v>4120</v>
      </c>
      <c r="D321" s="182" t="s">
        <v>76</v>
      </c>
      <c r="E321" s="74" t="s">
        <v>54</v>
      </c>
      <c r="F321" s="40">
        <f>G321+P321</f>
        <v>3.27</v>
      </c>
      <c r="G321" s="41">
        <f>H321+K321+L321+M321</f>
        <v>3.27</v>
      </c>
      <c r="H321" s="42">
        <f>SUM(I321:J321)</f>
        <v>3.27</v>
      </c>
      <c r="I321" s="42">
        <v>3.27</v>
      </c>
      <c r="J321" s="42"/>
      <c r="K321" s="42"/>
      <c r="L321" s="42"/>
      <c r="M321" s="42"/>
      <c r="N321" s="42"/>
      <c r="O321" s="56"/>
      <c r="P321" s="57"/>
      <c r="Q321" s="42"/>
      <c r="R321" s="42"/>
      <c r="S321" s="42"/>
      <c r="T321" s="42"/>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row>
    <row r="322" spans="1:84" s="16" customFormat="1" ht="18" customHeight="1" x14ac:dyDescent="0.2">
      <c r="A322" s="39"/>
      <c r="B322" s="39"/>
      <c r="C322" s="47"/>
      <c r="D322" s="183"/>
      <c r="E322" s="74" t="s">
        <v>55</v>
      </c>
      <c r="F322" s="40"/>
      <c r="G322" s="41"/>
      <c r="H322" s="42"/>
      <c r="I322" s="42"/>
      <c r="J322" s="42"/>
      <c r="K322" s="42"/>
      <c r="L322" s="42"/>
      <c r="M322" s="42"/>
      <c r="N322" s="42"/>
      <c r="O322" s="56"/>
      <c r="P322" s="41"/>
      <c r="Q322" s="42"/>
      <c r="R322" s="42"/>
      <c r="S322" s="42"/>
      <c r="T322" s="4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row>
    <row r="323" spans="1:84" s="16" customFormat="1" ht="18" customHeight="1" x14ac:dyDescent="0.2">
      <c r="A323" s="39"/>
      <c r="B323" s="39"/>
      <c r="C323" s="47"/>
      <c r="D323" s="183"/>
      <c r="E323" s="74" t="s">
        <v>56</v>
      </c>
      <c r="F323" s="40">
        <f>G323+P323</f>
        <v>1.0900000000000001</v>
      </c>
      <c r="G323" s="41">
        <f>H323+K323+L323+M323</f>
        <v>1.0900000000000001</v>
      </c>
      <c r="H323" s="42">
        <f>SUM(I323:J323)</f>
        <v>1.0900000000000001</v>
      </c>
      <c r="I323" s="42">
        <v>1.0900000000000001</v>
      </c>
      <c r="J323" s="42"/>
      <c r="K323" s="42"/>
      <c r="L323" s="42"/>
      <c r="M323" s="42"/>
      <c r="N323" s="42"/>
      <c r="O323" s="56"/>
      <c r="P323" s="41"/>
      <c r="Q323" s="42"/>
      <c r="R323" s="42"/>
      <c r="S323" s="42"/>
      <c r="T323" s="42"/>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row>
    <row r="324" spans="1:84" s="20" customFormat="1" ht="18" customHeight="1" x14ac:dyDescent="0.2">
      <c r="A324" s="70"/>
      <c r="B324" s="70"/>
      <c r="C324" s="43"/>
      <c r="D324" s="184"/>
      <c r="E324" s="75" t="s">
        <v>57</v>
      </c>
      <c r="F324" s="44">
        <f>F321-F322+F323</f>
        <v>4.3600000000000003</v>
      </c>
      <c r="G324" s="45">
        <f>G321-G322+G323</f>
        <v>4.3600000000000003</v>
      </c>
      <c r="H324" s="44">
        <f>H321-H322+H323</f>
        <v>4.3600000000000003</v>
      </c>
      <c r="I324" s="44">
        <f>I321-I322+I323</f>
        <v>4.3600000000000003</v>
      </c>
      <c r="J324" s="44"/>
      <c r="K324" s="44"/>
      <c r="L324" s="44"/>
      <c r="M324" s="44"/>
      <c r="N324" s="44"/>
      <c r="O324" s="46"/>
      <c r="P324" s="45"/>
      <c r="Q324" s="44"/>
      <c r="R324" s="44"/>
      <c r="S324" s="60"/>
      <c r="T324" s="60"/>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row>
    <row r="325" spans="1:84" s="106" customFormat="1" ht="18" customHeight="1" x14ac:dyDescent="0.2">
      <c r="A325" s="88"/>
      <c r="B325" s="88"/>
      <c r="C325" s="223" t="s">
        <v>60</v>
      </c>
      <c r="D325" s="224"/>
      <c r="E325" s="224"/>
      <c r="F325" s="224"/>
      <c r="G325" s="224"/>
      <c r="H325" s="224"/>
      <c r="I325" s="224"/>
      <c r="J325" s="224"/>
      <c r="K325" s="224"/>
      <c r="L325" s="224"/>
      <c r="M325" s="224"/>
      <c r="N325" s="224"/>
      <c r="O325" s="224"/>
      <c r="P325" s="224"/>
      <c r="Q325" s="224"/>
      <c r="R325" s="224"/>
      <c r="S325" s="224"/>
      <c r="T325" s="225"/>
    </row>
    <row r="326" spans="1:84" s="106" customFormat="1" ht="18" customHeight="1" x14ac:dyDescent="0.2">
      <c r="A326" s="88"/>
      <c r="B326" s="39"/>
      <c r="C326" s="179" t="s">
        <v>92</v>
      </c>
      <c r="D326" s="180"/>
      <c r="E326" s="180"/>
      <c r="F326" s="180"/>
      <c r="G326" s="180"/>
      <c r="H326" s="180"/>
      <c r="I326" s="180"/>
      <c r="J326" s="180"/>
      <c r="K326" s="180"/>
      <c r="L326" s="180"/>
      <c r="M326" s="180"/>
      <c r="N326" s="180"/>
      <c r="O326" s="180"/>
      <c r="P326" s="180"/>
      <c r="Q326" s="180"/>
      <c r="R326" s="180"/>
      <c r="S326" s="180"/>
      <c r="T326" s="181"/>
    </row>
    <row r="327" spans="1:84" s="106" customFormat="1" ht="60.75" customHeight="1" x14ac:dyDescent="0.2">
      <c r="A327" s="88"/>
      <c r="B327" s="39"/>
      <c r="C327" s="194" t="s">
        <v>152</v>
      </c>
      <c r="D327" s="195"/>
      <c r="E327" s="195"/>
      <c r="F327" s="195"/>
      <c r="G327" s="195"/>
      <c r="H327" s="195"/>
      <c r="I327" s="195"/>
      <c r="J327" s="195"/>
      <c r="K327" s="195"/>
      <c r="L327" s="195"/>
      <c r="M327" s="195"/>
      <c r="N327" s="195"/>
      <c r="O327" s="195"/>
      <c r="P327" s="195"/>
      <c r="Q327" s="195"/>
      <c r="R327" s="195"/>
      <c r="S327" s="195"/>
      <c r="T327" s="196"/>
    </row>
    <row r="328" spans="1:84" s="1" customFormat="1" ht="17.25" customHeight="1" x14ac:dyDescent="0.2">
      <c r="A328" s="39"/>
      <c r="B328" s="48">
        <v>85219</v>
      </c>
      <c r="C328" s="49"/>
      <c r="D328" s="176" t="s">
        <v>9</v>
      </c>
      <c r="E328" s="74" t="s">
        <v>54</v>
      </c>
      <c r="F328" s="40">
        <f>G328+P328</f>
        <v>3434707</v>
      </c>
      <c r="G328" s="41">
        <f>H328+K328+L328+M328</f>
        <v>3434707</v>
      </c>
      <c r="H328" s="42">
        <f>SUM(I328:J328)</f>
        <v>3424707</v>
      </c>
      <c r="I328" s="38">
        <v>2874546</v>
      </c>
      <c r="J328" s="38">
        <v>550161</v>
      </c>
      <c r="K328" s="38"/>
      <c r="L328" s="42">
        <v>10000</v>
      </c>
      <c r="M328" s="55"/>
      <c r="N328" s="55"/>
      <c r="O328" s="156"/>
      <c r="P328" s="37"/>
      <c r="Q328" s="38"/>
      <c r="R328" s="55"/>
      <c r="S328" s="55"/>
      <c r="T328" s="55"/>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row>
    <row r="329" spans="1:84" s="16" customFormat="1" ht="17.25" customHeight="1" x14ac:dyDescent="0.2">
      <c r="A329" s="39"/>
      <c r="B329" s="39"/>
      <c r="C329" s="47"/>
      <c r="D329" s="177"/>
      <c r="E329" s="74" t="s">
        <v>55</v>
      </c>
      <c r="F329" s="40">
        <f>G329+P329</f>
        <v>8622</v>
      </c>
      <c r="G329" s="41">
        <f>H329+K329+L329+M329</f>
        <v>8622</v>
      </c>
      <c r="H329" s="42">
        <f>SUM(I329:J329)</f>
        <v>8622</v>
      </c>
      <c r="I329" s="42">
        <f>I333+I337+I341</f>
        <v>8622</v>
      </c>
      <c r="J329" s="42"/>
      <c r="K329" s="42"/>
      <c r="L329" s="42"/>
      <c r="M329" s="107"/>
      <c r="N329" s="107"/>
      <c r="O329" s="157"/>
      <c r="P329" s="41"/>
      <c r="Q329" s="42"/>
      <c r="R329" s="107"/>
      <c r="S329" s="107"/>
      <c r="T329" s="107"/>
      <c r="U329" s="17"/>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row>
    <row r="330" spans="1:84" s="16" customFormat="1" ht="17.25" customHeight="1" x14ac:dyDescent="0.2">
      <c r="A330" s="39"/>
      <c r="B330" s="39"/>
      <c r="C330" s="47"/>
      <c r="D330" s="177"/>
      <c r="E330" s="74" t="s">
        <v>56</v>
      </c>
      <c r="F330" s="40"/>
      <c r="G330" s="41"/>
      <c r="H330" s="42"/>
      <c r="I330" s="42"/>
      <c r="J330" s="42"/>
      <c r="K330" s="42"/>
      <c r="L330" s="42"/>
      <c r="M330" s="107"/>
      <c r="N330" s="107"/>
      <c r="O330" s="157"/>
      <c r="P330" s="41"/>
      <c r="Q330" s="42"/>
      <c r="R330" s="107"/>
      <c r="S330" s="107"/>
      <c r="T330" s="107"/>
      <c r="U330" s="17"/>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row>
    <row r="331" spans="1:84" s="20" customFormat="1" ht="17.25" customHeight="1" x14ac:dyDescent="0.2">
      <c r="A331" s="70"/>
      <c r="B331" s="70"/>
      <c r="C331" s="43"/>
      <c r="D331" s="178"/>
      <c r="E331" s="75" t="s">
        <v>57</v>
      </c>
      <c r="F331" s="44">
        <f t="shared" ref="F331:L331" si="24">F328-F329+F330</f>
        <v>3426085</v>
      </c>
      <c r="G331" s="45">
        <f t="shared" si="24"/>
        <v>3426085</v>
      </c>
      <c r="H331" s="44">
        <f t="shared" si="24"/>
        <v>3416085</v>
      </c>
      <c r="I331" s="60">
        <f t="shared" si="24"/>
        <v>2865924</v>
      </c>
      <c r="J331" s="60">
        <f t="shared" si="24"/>
        <v>550161</v>
      </c>
      <c r="K331" s="44"/>
      <c r="L331" s="44">
        <f t="shared" si="24"/>
        <v>10000</v>
      </c>
      <c r="M331" s="44"/>
      <c r="N331" s="44"/>
      <c r="O331" s="46"/>
      <c r="P331" s="45"/>
      <c r="Q331" s="44"/>
      <c r="R331" s="44"/>
      <c r="S331" s="60"/>
      <c r="T331" s="60"/>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row>
    <row r="332" spans="1:84" s="1" customFormat="1" ht="17.25" customHeight="1" x14ac:dyDescent="0.2">
      <c r="A332" s="47"/>
      <c r="B332" s="47"/>
      <c r="C332" s="47">
        <v>4010</v>
      </c>
      <c r="D332" s="182" t="s">
        <v>31</v>
      </c>
      <c r="E332" s="74" t="s">
        <v>54</v>
      </c>
      <c r="F332" s="40">
        <f>G332+P332</f>
        <v>2165791</v>
      </c>
      <c r="G332" s="41">
        <f>H332+K332+L332+M332</f>
        <v>2165791</v>
      </c>
      <c r="H332" s="42">
        <f>SUM(I332:J332)</f>
        <v>2165791</v>
      </c>
      <c r="I332" s="42">
        <v>2165791</v>
      </c>
      <c r="J332" s="42"/>
      <c r="K332" s="42"/>
      <c r="L332" s="42"/>
      <c r="M332" s="42"/>
      <c r="N332" s="42"/>
      <c r="O332" s="56"/>
      <c r="P332" s="57"/>
      <c r="Q332" s="42"/>
      <c r="R332" s="42"/>
      <c r="S332" s="42"/>
      <c r="T332" s="42"/>
      <c r="U332" s="13"/>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row>
    <row r="333" spans="1:84" s="16" customFormat="1" ht="17.25" customHeight="1" x14ac:dyDescent="0.2">
      <c r="A333" s="39"/>
      <c r="B333" s="39"/>
      <c r="C333" s="47"/>
      <c r="D333" s="183"/>
      <c r="E333" s="74" t="s">
        <v>55</v>
      </c>
      <c r="F333" s="40">
        <f>G333+P333</f>
        <v>7190</v>
      </c>
      <c r="G333" s="41">
        <f>H333+K333+L333+M333</f>
        <v>7190</v>
      </c>
      <c r="H333" s="42">
        <f>SUM(I333:J333)</f>
        <v>7190</v>
      </c>
      <c r="I333" s="42">
        <v>7190</v>
      </c>
      <c r="J333" s="42"/>
      <c r="K333" s="42"/>
      <c r="L333" s="42"/>
      <c r="M333" s="42"/>
      <c r="N333" s="42"/>
      <c r="O333" s="56"/>
      <c r="P333" s="41"/>
      <c r="Q333" s="42"/>
      <c r="R333" s="42"/>
      <c r="S333" s="42"/>
      <c r="T333" s="42"/>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row>
    <row r="334" spans="1:84" s="16" customFormat="1" ht="17.25" customHeight="1" x14ac:dyDescent="0.2">
      <c r="A334" s="39"/>
      <c r="B334" s="39"/>
      <c r="C334" s="47"/>
      <c r="D334" s="183"/>
      <c r="E334" s="74" t="s">
        <v>56</v>
      </c>
      <c r="F334" s="40"/>
      <c r="G334" s="41"/>
      <c r="H334" s="42"/>
      <c r="I334" s="42"/>
      <c r="J334" s="42"/>
      <c r="K334" s="42"/>
      <c r="L334" s="42"/>
      <c r="M334" s="42"/>
      <c r="N334" s="42"/>
      <c r="O334" s="56"/>
      <c r="P334" s="41"/>
      <c r="Q334" s="42"/>
      <c r="R334" s="42"/>
      <c r="S334" s="42"/>
      <c r="T334" s="42"/>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row>
    <row r="335" spans="1:84" s="20" customFormat="1" ht="17.25" customHeight="1" x14ac:dyDescent="0.2">
      <c r="A335" s="70"/>
      <c r="B335" s="70"/>
      <c r="C335" s="43"/>
      <c r="D335" s="184"/>
      <c r="E335" s="75" t="s">
        <v>57</v>
      </c>
      <c r="F335" s="44">
        <f>F332-F333+F334</f>
        <v>2158601</v>
      </c>
      <c r="G335" s="45">
        <f>G332-G333+G334</f>
        <v>2158601</v>
      </c>
      <c r="H335" s="44">
        <f>H332-H333+H334</f>
        <v>2158601</v>
      </c>
      <c r="I335" s="44">
        <f>I332-I333+I334</f>
        <v>2158601</v>
      </c>
      <c r="J335" s="44"/>
      <c r="K335" s="44"/>
      <c r="L335" s="44"/>
      <c r="M335" s="44"/>
      <c r="N335" s="44"/>
      <c r="O335" s="46"/>
      <c r="P335" s="45"/>
      <c r="Q335" s="44"/>
      <c r="R335" s="44"/>
      <c r="S335" s="60"/>
      <c r="T335" s="60"/>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row>
    <row r="336" spans="1:84" s="1" customFormat="1" ht="17.25" customHeight="1" x14ac:dyDescent="0.2">
      <c r="A336" s="47"/>
      <c r="B336" s="47"/>
      <c r="C336" s="47">
        <v>4110</v>
      </c>
      <c r="D336" s="182" t="s">
        <v>25</v>
      </c>
      <c r="E336" s="74" t="s">
        <v>54</v>
      </c>
      <c r="F336" s="40">
        <f>G336+P336</f>
        <v>412642</v>
      </c>
      <c r="G336" s="41">
        <f>H336+K336+L336+M336</f>
        <v>412642</v>
      </c>
      <c r="H336" s="42">
        <f>SUM(I336:J336)</f>
        <v>412642</v>
      </c>
      <c r="I336" s="42">
        <v>412642</v>
      </c>
      <c r="J336" s="42"/>
      <c r="K336" s="42"/>
      <c r="L336" s="42"/>
      <c r="M336" s="42"/>
      <c r="N336" s="42"/>
      <c r="O336" s="56"/>
      <c r="P336" s="57"/>
      <c r="Q336" s="42"/>
      <c r="R336" s="42"/>
      <c r="S336" s="42"/>
      <c r="T336" s="42"/>
      <c r="U336" s="13"/>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row>
    <row r="337" spans="1:84" s="16" customFormat="1" ht="17.25" customHeight="1" x14ac:dyDescent="0.2">
      <c r="A337" s="39"/>
      <c r="B337" s="39"/>
      <c r="C337" s="47"/>
      <c r="D337" s="183"/>
      <c r="E337" s="74" t="s">
        <v>55</v>
      </c>
      <c r="F337" s="40">
        <f>G337+P337</f>
        <v>1255</v>
      </c>
      <c r="G337" s="41">
        <f>H337+K337+L337+M337</f>
        <v>1255</v>
      </c>
      <c r="H337" s="42">
        <f>SUM(I337:J337)</f>
        <v>1255</v>
      </c>
      <c r="I337" s="42">
        <v>1255</v>
      </c>
      <c r="J337" s="42"/>
      <c r="K337" s="42"/>
      <c r="L337" s="42"/>
      <c r="M337" s="42"/>
      <c r="N337" s="42"/>
      <c r="O337" s="56"/>
      <c r="P337" s="41"/>
      <c r="Q337" s="42"/>
      <c r="R337" s="42"/>
      <c r="S337" s="42"/>
      <c r="T337" s="42"/>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row>
    <row r="338" spans="1:84" s="16" customFormat="1" ht="17.25" customHeight="1" x14ac:dyDescent="0.2">
      <c r="A338" s="39"/>
      <c r="B338" s="39"/>
      <c r="C338" s="47"/>
      <c r="D338" s="183"/>
      <c r="E338" s="74" t="s">
        <v>56</v>
      </c>
      <c r="F338" s="40"/>
      <c r="G338" s="41"/>
      <c r="H338" s="42"/>
      <c r="I338" s="42"/>
      <c r="J338" s="42"/>
      <c r="K338" s="42"/>
      <c r="L338" s="42"/>
      <c r="M338" s="42"/>
      <c r="N338" s="42"/>
      <c r="O338" s="56"/>
      <c r="P338" s="41"/>
      <c r="Q338" s="42"/>
      <c r="R338" s="42"/>
      <c r="S338" s="42"/>
      <c r="T338" s="42"/>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row>
    <row r="339" spans="1:84" s="20" customFormat="1" ht="17.25" customHeight="1" x14ac:dyDescent="0.2">
      <c r="A339" s="70"/>
      <c r="B339" s="70"/>
      <c r="C339" s="43"/>
      <c r="D339" s="184"/>
      <c r="E339" s="75" t="s">
        <v>57</v>
      </c>
      <c r="F339" s="44">
        <f>F336-F337+F338</f>
        <v>411387</v>
      </c>
      <c r="G339" s="45">
        <f>G336-G337+G338</f>
        <v>411387</v>
      </c>
      <c r="H339" s="44">
        <f>H336-H337+H338</f>
        <v>411387</v>
      </c>
      <c r="I339" s="44">
        <f>I336-I337+I338</f>
        <v>411387</v>
      </c>
      <c r="J339" s="44"/>
      <c r="K339" s="44"/>
      <c r="L339" s="44"/>
      <c r="M339" s="44"/>
      <c r="N339" s="44"/>
      <c r="O339" s="46"/>
      <c r="P339" s="45"/>
      <c r="Q339" s="44"/>
      <c r="R339" s="44"/>
      <c r="S339" s="60"/>
      <c r="T339" s="60"/>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row>
    <row r="340" spans="1:84" s="1" customFormat="1" ht="17.25" customHeight="1" x14ac:dyDescent="0.2">
      <c r="A340" s="47"/>
      <c r="B340" s="47"/>
      <c r="C340" s="47">
        <v>4120</v>
      </c>
      <c r="D340" s="182" t="s">
        <v>76</v>
      </c>
      <c r="E340" s="74" t="s">
        <v>54</v>
      </c>
      <c r="F340" s="40">
        <f>G340+P340</f>
        <v>45794</v>
      </c>
      <c r="G340" s="41">
        <f>H340+K340+L340+M340</f>
        <v>45794</v>
      </c>
      <c r="H340" s="42">
        <f>SUM(I340:J340)</f>
        <v>45794</v>
      </c>
      <c r="I340" s="42">
        <v>45794</v>
      </c>
      <c r="J340" s="42"/>
      <c r="K340" s="42"/>
      <c r="L340" s="42"/>
      <c r="M340" s="42"/>
      <c r="N340" s="42"/>
      <c r="O340" s="56"/>
      <c r="P340" s="57"/>
      <c r="Q340" s="42"/>
      <c r="R340" s="42"/>
      <c r="S340" s="42"/>
      <c r="T340" s="42"/>
      <c r="U340" s="13"/>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row>
    <row r="341" spans="1:84" s="16" customFormat="1" ht="17.25" customHeight="1" x14ac:dyDescent="0.2">
      <c r="A341" s="39"/>
      <c r="B341" s="39"/>
      <c r="C341" s="47"/>
      <c r="D341" s="183"/>
      <c r="E341" s="74" t="s">
        <v>55</v>
      </c>
      <c r="F341" s="40">
        <f>G341+P341</f>
        <v>177</v>
      </c>
      <c r="G341" s="41">
        <f>H341+K341+L341+M341</f>
        <v>177</v>
      </c>
      <c r="H341" s="42">
        <f>SUM(I341:J341)</f>
        <v>177</v>
      </c>
      <c r="I341" s="42">
        <v>177</v>
      </c>
      <c r="J341" s="42"/>
      <c r="K341" s="42"/>
      <c r="L341" s="42"/>
      <c r="M341" s="42"/>
      <c r="N341" s="42"/>
      <c r="O341" s="56"/>
      <c r="P341" s="41"/>
      <c r="Q341" s="42"/>
      <c r="R341" s="42"/>
      <c r="S341" s="42"/>
      <c r="T341" s="42"/>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row>
    <row r="342" spans="1:84" s="16" customFormat="1" ht="17.25" customHeight="1" x14ac:dyDescent="0.2">
      <c r="A342" s="39"/>
      <c r="B342" s="39"/>
      <c r="C342" s="47"/>
      <c r="D342" s="183"/>
      <c r="E342" s="74" t="s">
        <v>56</v>
      </c>
      <c r="F342" s="40"/>
      <c r="G342" s="41"/>
      <c r="H342" s="42"/>
      <c r="I342" s="42"/>
      <c r="J342" s="42"/>
      <c r="K342" s="42"/>
      <c r="L342" s="42"/>
      <c r="M342" s="42"/>
      <c r="N342" s="42"/>
      <c r="O342" s="56"/>
      <c r="P342" s="41"/>
      <c r="Q342" s="42"/>
      <c r="R342" s="42"/>
      <c r="S342" s="42"/>
      <c r="T342" s="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row>
    <row r="343" spans="1:84" s="20" customFormat="1" ht="17.25" customHeight="1" x14ac:dyDescent="0.2">
      <c r="A343" s="70"/>
      <c r="B343" s="70"/>
      <c r="C343" s="43"/>
      <c r="D343" s="184"/>
      <c r="E343" s="75" t="s">
        <v>57</v>
      </c>
      <c r="F343" s="44">
        <f>F340-F341+F342</f>
        <v>45617</v>
      </c>
      <c r="G343" s="45">
        <f>G340-G341+G342</f>
        <v>45617</v>
      </c>
      <c r="H343" s="44">
        <f>H340-H341+H342</f>
        <v>45617</v>
      </c>
      <c r="I343" s="44">
        <f>I340-I341+I342</f>
        <v>45617</v>
      </c>
      <c r="J343" s="44"/>
      <c r="K343" s="44"/>
      <c r="L343" s="44"/>
      <c r="M343" s="44"/>
      <c r="N343" s="44"/>
      <c r="O343" s="46"/>
      <c r="P343" s="45"/>
      <c r="Q343" s="44"/>
      <c r="R343" s="44"/>
      <c r="S343" s="60"/>
      <c r="T343" s="60"/>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row>
    <row r="344" spans="1:84" s="106" customFormat="1" ht="17.25" customHeight="1" x14ac:dyDescent="0.2">
      <c r="A344" s="88"/>
      <c r="B344" s="88"/>
      <c r="C344" s="223" t="s">
        <v>60</v>
      </c>
      <c r="D344" s="224"/>
      <c r="E344" s="224"/>
      <c r="F344" s="224"/>
      <c r="G344" s="224"/>
      <c r="H344" s="224"/>
      <c r="I344" s="224"/>
      <c r="J344" s="224"/>
      <c r="K344" s="224"/>
      <c r="L344" s="224"/>
      <c r="M344" s="224"/>
      <c r="N344" s="224"/>
      <c r="O344" s="224"/>
      <c r="P344" s="224"/>
      <c r="Q344" s="224"/>
      <c r="R344" s="224"/>
      <c r="S344" s="224"/>
      <c r="T344" s="225"/>
    </row>
    <row r="345" spans="1:84" s="106" customFormat="1" ht="34.5" customHeight="1" x14ac:dyDescent="0.2">
      <c r="A345" s="88"/>
      <c r="B345" s="39"/>
      <c r="C345" s="179" t="s">
        <v>96</v>
      </c>
      <c r="D345" s="180"/>
      <c r="E345" s="180"/>
      <c r="F345" s="180"/>
      <c r="G345" s="180"/>
      <c r="H345" s="180"/>
      <c r="I345" s="180"/>
      <c r="J345" s="180"/>
      <c r="K345" s="180"/>
      <c r="L345" s="180"/>
      <c r="M345" s="180"/>
      <c r="N345" s="180"/>
      <c r="O345" s="180"/>
      <c r="P345" s="180"/>
      <c r="Q345" s="180"/>
      <c r="R345" s="180"/>
      <c r="S345" s="180"/>
      <c r="T345" s="181"/>
    </row>
    <row r="346" spans="1:84" s="106" customFormat="1" ht="17.25" customHeight="1" x14ac:dyDescent="0.2">
      <c r="A346" s="88"/>
      <c r="B346" s="39"/>
      <c r="C346" s="179" t="s">
        <v>97</v>
      </c>
      <c r="D346" s="180"/>
      <c r="E346" s="180"/>
      <c r="F346" s="180"/>
      <c r="G346" s="180"/>
      <c r="H346" s="180"/>
      <c r="I346" s="180"/>
      <c r="J346" s="180"/>
      <c r="K346" s="180"/>
      <c r="L346" s="180"/>
      <c r="M346" s="180"/>
      <c r="N346" s="180"/>
      <c r="O346" s="180"/>
      <c r="P346" s="180"/>
      <c r="Q346" s="180"/>
      <c r="R346" s="180"/>
      <c r="S346" s="180"/>
      <c r="T346" s="181"/>
    </row>
    <row r="347" spans="1:84" s="106" customFormat="1" ht="17.25" customHeight="1" x14ac:dyDescent="0.2">
      <c r="A347" s="88"/>
      <c r="B347" s="39"/>
      <c r="C347" s="179" t="s">
        <v>98</v>
      </c>
      <c r="D347" s="180"/>
      <c r="E347" s="180"/>
      <c r="F347" s="180"/>
      <c r="G347" s="180"/>
      <c r="H347" s="180"/>
      <c r="I347" s="180"/>
      <c r="J347" s="180"/>
      <c r="K347" s="180"/>
      <c r="L347" s="180"/>
      <c r="M347" s="180"/>
      <c r="N347" s="180"/>
      <c r="O347" s="180"/>
      <c r="P347" s="180"/>
      <c r="Q347" s="180"/>
      <c r="R347" s="180"/>
      <c r="S347" s="180"/>
      <c r="T347" s="181"/>
    </row>
    <row r="348" spans="1:84" s="106" customFormat="1" ht="17.25" customHeight="1" x14ac:dyDescent="0.2">
      <c r="A348" s="88"/>
      <c r="B348" s="39"/>
      <c r="C348" s="194" t="s">
        <v>99</v>
      </c>
      <c r="D348" s="195"/>
      <c r="E348" s="195"/>
      <c r="F348" s="195"/>
      <c r="G348" s="195"/>
      <c r="H348" s="195"/>
      <c r="I348" s="195"/>
      <c r="J348" s="195"/>
      <c r="K348" s="195"/>
      <c r="L348" s="195"/>
      <c r="M348" s="195"/>
      <c r="N348" s="195"/>
      <c r="O348" s="195"/>
      <c r="P348" s="195"/>
      <c r="Q348" s="195"/>
      <c r="R348" s="195"/>
      <c r="S348" s="195"/>
      <c r="T348" s="196"/>
    </row>
    <row r="349" spans="1:84" s="13" customFormat="1" ht="16.5" customHeight="1" x14ac:dyDescent="0.2">
      <c r="A349" s="39"/>
      <c r="B349" s="161">
        <v>85231</v>
      </c>
      <c r="C349" s="162"/>
      <c r="D349" s="176" t="s">
        <v>68</v>
      </c>
      <c r="E349" s="74" t="s">
        <v>54</v>
      </c>
      <c r="F349" s="40">
        <f>G349+P349</f>
        <v>0</v>
      </c>
      <c r="G349" s="41">
        <f>H349+K349+L349+M349</f>
        <v>0</v>
      </c>
      <c r="H349" s="42">
        <f>SUM(I349:J349)</f>
        <v>0</v>
      </c>
      <c r="I349" s="55"/>
      <c r="J349" s="38"/>
      <c r="K349" s="38"/>
      <c r="L349" s="38">
        <v>0</v>
      </c>
      <c r="M349" s="55"/>
      <c r="N349" s="55"/>
      <c r="O349" s="156"/>
      <c r="P349" s="59"/>
      <c r="Q349" s="55"/>
      <c r="R349" s="55"/>
      <c r="S349" s="55"/>
      <c r="T349" s="55"/>
      <c r="U349" s="1"/>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row>
    <row r="350" spans="1:84" s="16" customFormat="1" ht="16.5" customHeight="1" x14ac:dyDescent="0.2">
      <c r="A350" s="39"/>
      <c r="B350" s="163"/>
      <c r="C350" s="90"/>
      <c r="D350" s="177"/>
      <c r="E350" s="74" t="s">
        <v>55</v>
      </c>
      <c r="F350" s="40"/>
      <c r="G350" s="41"/>
      <c r="H350" s="42"/>
      <c r="I350" s="107"/>
      <c r="J350" s="42"/>
      <c r="K350" s="42"/>
      <c r="L350" s="42"/>
      <c r="M350" s="107"/>
      <c r="N350" s="107"/>
      <c r="O350" s="157"/>
      <c r="P350" s="57"/>
      <c r="Q350" s="107"/>
      <c r="R350" s="107"/>
      <c r="S350" s="107"/>
      <c r="T350" s="107"/>
      <c r="U350" s="17"/>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row>
    <row r="351" spans="1:84" s="16" customFormat="1" ht="16.5" customHeight="1" x14ac:dyDescent="0.2">
      <c r="A351" s="39"/>
      <c r="B351" s="163"/>
      <c r="C351" s="90"/>
      <c r="D351" s="177"/>
      <c r="E351" s="74" t="s">
        <v>56</v>
      </c>
      <c r="F351" s="40">
        <f>G351+P351</f>
        <v>9000</v>
      </c>
      <c r="G351" s="41">
        <f>H351+K351+L351+M351</f>
        <v>9000</v>
      </c>
      <c r="H351" s="42">
        <f>SUM(I351:J351)</f>
        <v>0</v>
      </c>
      <c r="I351" s="107"/>
      <c r="J351" s="42"/>
      <c r="K351" s="42"/>
      <c r="L351" s="42">
        <f>L355</f>
        <v>9000</v>
      </c>
      <c r="M351" s="107"/>
      <c r="N351" s="107"/>
      <c r="O351" s="157"/>
      <c r="P351" s="57"/>
      <c r="Q351" s="107"/>
      <c r="R351" s="107"/>
      <c r="S351" s="107"/>
      <c r="T351" s="107"/>
      <c r="U351" s="17"/>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row>
    <row r="352" spans="1:84" s="20" customFormat="1" ht="16.5" customHeight="1" x14ac:dyDescent="0.2">
      <c r="A352" s="70"/>
      <c r="B352" s="90"/>
      <c r="C352" s="91"/>
      <c r="D352" s="178"/>
      <c r="E352" s="75" t="s">
        <v>57</v>
      </c>
      <c r="F352" s="44">
        <f>F349-F350+F351</f>
        <v>9000</v>
      </c>
      <c r="G352" s="45">
        <f>G349-G350+G351</f>
        <v>9000</v>
      </c>
      <c r="H352" s="44">
        <f>H349-H350+H351</f>
        <v>0</v>
      </c>
      <c r="I352" s="44"/>
      <c r="J352" s="60"/>
      <c r="K352" s="60"/>
      <c r="L352" s="60">
        <f>L349-L350+L351</f>
        <v>9000</v>
      </c>
      <c r="M352" s="44"/>
      <c r="N352" s="44"/>
      <c r="O352" s="46"/>
      <c r="P352" s="45"/>
      <c r="Q352" s="44"/>
      <c r="R352" s="44"/>
      <c r="S352" s="60"/>
      <c r="T352" s="60"/>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row>
    <row r="353" spans="1:84" s="13" customFormat="1" ht="16.5" customHeight="1" x14ac:dyDescent="0.2">
      <c r="A353" s="47"/>
      <c r="B353" s="47"/>
      <c r="C353" s="47">
        <v>3110</v>
      </c>
      <c r="D353" s="182" t="s">
        <v>36</v>
      </c>
      <c r="E353" s="74" t="s">
        <v>54</v>
      </c>
      <c r="F353" s="40">
        <f>G353+P353</f>
        <v>0</v>
      </c>
      <c r="G353" s="41">
        <f>H353+K353+L353+M353</f>
        <v>0</v>
      </c>
      <c r="H353" s="42"/>
      <c r="I353" s="42"/>
      <c r="J353" s="42"/>
      <c r="K353" s="42"/>
      <c r="L353" s="42">
        <v>0</v>
      </c>
      <c r="M353" s="42"/>
      <c r="N353" s="42"/>
      <c r="O353" s="56"/>
      <c r="P353" s="57"/>
      <c r="Q353" s="42"/>
      <c r="R353" s="42"/>
      <c r="S353" s="42"/>
      <c r="T353" s="42"/>
      <c r="U353" s="1"/>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row>
    <row r="354" spans="1:84" s="16" customFormat="1" ht="16.5" customHeight="1" x14ac:dyDescent="0.2">
      <c r="A354" s="39"/>
      <c r="B354" s="39"/>
      <c r="C354" s="47"/>
      <c r="D354" s="183"/>
      <c r="E354" s="74" t="s">
        <v>55</v>
      </c>
      <c r="F354" s="40"/>
      <c r="G354" s="41"/>
      <c r="H354" s="42"/>
      <c r="I354" s="42"/>
      <c r="J354" s="42"/>
      <c r="K354" s="42"/>
      <c r="L354" s="42"/>
      <c r="M354" s="42"/>
      <c r="N354" s="42"/>
      <c r="O354" s="56"/>
      <c r="P354" s="41"/>
      <c r="Q354" s="42"/>
      <c r="R354" s="42"/>
      <c r="S354" s="42"/>
      <c r="T354" s="42"/>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row>
    <row r="355" spans="1:84" s="16" customFormat="1" ht="16.5" customHeight="1" x14ac:dyDescent="0.2">
      <c r="A355" s="39"/>
      <c r="B355" s="39"/>
      <c r="C355" s="47"/>
      <c r="D355" s="183"/>
      <c r="E355" s="74" t="s">
        <v>56</v>
      </c>
      <c r="F355" s="40">
        <f>G355+P355</f>
        <v>9000</v>
      </c>
      <c r="G355" s="41">
        <f>H355+K355+L355+M355</f>
        <v>9000</v>
      </c>
      <c r="H355" s="42"/>
      <c r="I355" s="42"/>
      <c r="J355" s="42"/>
      <c r="K355" s="42"/>
      <c r="L355" s="42">
        <v>9000</v>
      </c>
      <c r="M355" s="42"/>
      <c r="N355" s="42"/>
      <c r="O355" s="56"/>
      <c r="P355" s="41"/>
      <c r="Q355" s="42"/>
      <c r="R355" s="42"/>
      <c r="S355" s="42"/>
      <c r="T355" s="42"/>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row>
    <row r="356" spans="1:84" s="20" customFormat="1" ht="16.5" customHeight="1" x14ac:dyDescent="0.2">
      <c r="A356" s="70"/>
      <c r="B356" s="70"/>
      <c r="C356" s="43"/>
      <c r="D356" s="184"/>
      <c r="E356" s="75" t="s">
        <v>57</v>
      </c>
      <c r="F356" s="44">
        <f>F353-F354+F355</f>
        <v>9000</v>
      </c>
      <c r="G356" s="45">
        <f>G353-G354+G355</f>
        <v>9000</v>
      </c>
      <c r="H356" s="44"/>
      <c r="I356" s="44"/>
      <c r="J356" s="44"/>
      <c r="K356" s="44"/>
      <c r="L356" s="44">
        <f>L353-L354+L355</f>
        <v>9000</v>
      </c>
      <c r="M356" s="44"/>
      <c r="N356" s="44"/>
      <c r="O356" s="46"/>
      <c r="P356" s="45"/>
      <c r="Q356" s="44"/>
      <c r="R356" s="44"/>
      <c r="S356" s="60"/>
      <c r="T356" s="60"/>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row>
    <row r="357" spans="1:84" s="106" customFormat="1" ht="16.5" customHeight="1" x14ac:dyDescent="0.2">
      <c r="A357" s="88"/>
      <c r="B357" s="88"/>
      <c r="C357" s="223" t="s">
        <v>60</v>
      </c>
      <c r="D357" s="224"/>
      <c r="E357" s="224"/>
      <c r="F357" s="224"/>
      <c r="G357" s="224"/>
      <c r="H357" s="224"/>
      <c r="I357" s="224"/>
      <c r="J357" s="224"/>
      <c r="K357" s="224"/>
      <c r="L357" s="224"/>
      <c r="M357" s="224"/>
      <c r="N357" s="224"/>
      <c r="O357" s="224"/>
      <c r="P357" s="224"/>
      <c r="Q357" s="224"/>
      <c r="R357" s="224"/>
      <c r="S357" s="224"/>
      <c r="T357" s="225"/>
    </row>
    <row r="358" spans="1:84" s="106" customFormat="1" ht="16.5" customHeight="1" x14ac:dyDescent="0.2">
      <c r="A358" s="88"/>
      <c r="B358" s="39"/>
      <c r="C358" s="179" t="s">
        <v>91</v>
      </c>
      <c r="D358" s="180"/>
      <c r="E358" s="180"/>
      <c r="F358" s="180"/>
      <c r="G358" s="180"/>
      <c r="H358" s="180"/>
      <c r="I358" s="180"/>
      <c r="J358" s="180"/>
      <c r="K358" s="180"/>
      <c r="L358" s="180"/>
      <c r="M358" s="180"/>
      <c r="N358" s="180"/>
      <c r="O358" s="180"/>
      <c r="P358" s="180"/>
      <c r="Q358" s="180"/>
      <c r="R358" s="180"/>
      <c r="S358" s="180"/>
      <c r="T358" s="181"/>
    </row>
    <row r="359" spans="1:84" s="106" customFormat="1" ht="58.5" customHeight="1" x14ac:dyDescent="0.2">
      <c r="A359" s="88"/>
      <c r="B359" s="39"/>
      <c r="C359" s="194" t="s">
        <v>153</v>
      </c>
      <c r="D359" s="195"/>
      <c r="E359" s="195"/>
      <c r="F359" s="195"/>
      <c r="G359" s="195"/>
      <c r="H359" s="195"/>
      <c r="I359" s="195"/>
      <c r="J359" s="195"/>
      <c r="K359" s="195"/>
      <c r="L359" s="195"/>
      <c r="M359" s="195"/>
      <c r="N359" s="195"/>
      <c r="O359" s="195"/>
      <c r="P359" s="195"/>
      <c r="Q359" s="195"/>
      <c r="R359" s="195"/>
      <c r="S359" s="195"/>
      <c r="T359" s="196"/>
    </row>
    <row r="360" spans="1:84" s="13" customFormat="1" ht="16.5" customHeight="1" x14ac:dyDescent="0.2">
      <c r="A360" s="39"/>
      <c r="B360" s="48">
        <v>85295</v>
      </c>
      <c r="C360" s="49"/>
      <c r="D360" s="176" t="s">
        <v>0</v>
      </c>
      <c r="E360" s="74" t="s">
        <v>54</v>
      </c>
      <c r="F360" s="40">
        <f>G360+P360</f>
        <v>327977</v>
      </c>
      <c r="G360" s="41">
        <f>H360+K360+L360+M360</f>
        <v>327977</v>
      </c>
      <c r="H360" s="42">
        <f>SUM(I360:J360)</f>
        <v>243977</v>
      </c>
      <c r="I360" s="42">
        <v>71417</v>
      </c>
      <c r="J360" s="42">
        <v>172560</v>
      </c>
      <c r="K360" s="42">
        <v>10000</v>
      </c>
      <c r="L360" s="42">
        <v>74000</v>
      </c>
      <c r="M360" s="42"/>
      <c r="N360" s="55"/>
      <c r="O360" s="156"/>
      <c r="P360" s="38"/>
      <c r="Q360" s="42"/>
      <c r="R360" s="42"/>
      <c r="S360" s="55"/>
      <c r="T360" s="55"/>
      <c r="U360" s="1"/>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row>
    <row r="361" spans="1:84" s="16" customFormat="1" ht="16.5" customHeight="1" x14ac:dyDescent="0.2">
      <c r="A361" s="39"/>
      <c r="B361" s="39"/>
      <c r="C361" s="47"/>
      <c r="D361" s="177"/>
      <c r="E361" s="74" t="s">
        <v>55</v>
      </c>
      <c r="F361" s="40"/>
      <c r="G361" s="41"/>
      <c r="H361" s="42"/>
      <c r="I361" s="42"/>
      <c r="J361" s="42"/>
      <c r="K361" s="42"/>
      <c r="L361" s="42"/>
      <c r="M361" s="42"/>
      <c r="N361" s="107"/>
      <c r="O361" s="157"/>
      <c r="P361" s="41"/>
      <c r="Q361" s="42"/>
      <c r="R361" s="42"/>
      <c r="S361" s="107"/>
      <c r="T361" s="107"/>
      <c r="U361" s="17"/>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row>
    <row r="362" spans="1:84" s="16" customFormat="1" ht="16.5" customHeight="1" x14ac:dyDescent="0.2">
      <c r="A362" s="39"/>
      <c r="B362" s="39"/>
      <c r="C362" s="47"/>
      <c r="D362" s="177"/>
      <c r="E362" s="74" t="s">
        <v>56</v>
      </c>
      <c r="F362" s="40">
        <f>G362+P362</f>
        <v>8622</v>
      </c>
      <c r="G362" s="41">
        <f>H362+K362+L362+M362</f>
        <v>8622</v>
      </c>
      <c r="H362" s="42">
        <f>SUM(I362:J362)</f>
        <v>8622</v>
      </c>
      <c r="I362" s="42">
        <f>I366+I370+I374</f>
        <v>8622</v>
      </c>
      <c r="J362" s="42"/>
      <c r="K362" s="42"/>
      <c r="L362" s="42"/>
      <c r="M362" s="42"/>
      <c r="N362" s="107"/>
      <c r="O362" s="157"/>
      <c r="P362" s="42"/>
      <c r="Q362" s="42"/>
      <c r="R362" s="42"/>
      <c r="S362" s="107"/>
      <c r="T362" s="107"/>
      <c r="U362" s="17"/>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row>
    <row r="363" spans="1:84" s="20" customFormat="1" ht="16.5" customHeight="1" x14ac:dyDescent="0.2">
      <c r="A363" s="70"/>
      <c r="B363" s="70"/>
      <c r="C363" s="43"/>
      <c r="D363" s="178"/>
      <c r="E363" s="75" t="s">
        <v>57</v>
      </c>
      <c r="F363" s="44">
        <f t="shared" ref="F363:L363" si="25">F360-F361+F362</f>
        <v>336599</v>
      </c>
      <c r="G363" s="45">
        <f t="shared" si="25"/>
        <v>336599</v>
      </c>
      <c r="H363" s="44">
        <f t="shared" si="25"/>
        <v>252599</v>
      </c>
      <c r="I363" s="44">
        <f t="shared" si="25"/>
        <v>80039</v>
      </c>
      <c r="J363" s="44">
        <f t="shared" si="25"/>
        <v>172560</v>
      </c>
      <c r="K363" s="44">
        <f t="shared" si="25"/>
        <v>10000</v>
      </c>
      <c r="L363" s="44">
        <f t="shared" si="25"/>
        <v>74000</v>
      </c>
      <c r="M363" s="44"/>
      <c r="N363" s="44"/>
      <c r="O363" s="46"/>
      <c r="P363" s="44"/>
      <c r="Q363" s="44"/>
      <c r="R363" s="44"/>
      <c r="S363" s="60"/>
      <c r="T363" s="60"/>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row>
    <row r="364" spans="1:84" s="13" customFormat="1" ht="16.5" customHeight="1" x14ac:dyDescent="0.2">
      <c r="A364" s="47"/>
      <c r="B364" s="47"/>
      <c r="C364" s="47">
        <v>4010</v>
      </c>
      <c r="D364" s="182" t="s">
        <v>31</v>
      </c>
      <c r="E364" s="74" t="s">
        <v>54</v>
      </c>
      <c r="F364" s="40">
        <f>G364+P364</f>
        <v>27106</v>
      </c>
      <c r="G364" s="41">
        <f>H364+K364+L364+M364</f>
        <v>27106</v>
      </c>
      <c r="H364" s="42">
        <f>SUM(I364:J364)</f>
        <v>27106</v>
      </c>
      <c r="I364" s="42">
        <v>27106</v>
      </c>
      <c r="J364" s="42"/>
      <c r="K364" s="42"/>
      <c r="L364" s="42"/>
      <c r="M364" s="42"/>
      <c r="N364" s="42"/>
      <c r="O364" s="56"/>
      <c r="P364" s="57"/>
      <c r="Q364" s="42"/>
      <c r="R364" s="42"/>
      <c r="S364" s="42"/>
      <c r="T364" s="42"/>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row>
    <row r="365" spans="1:84" s="16" customFormat="1" ht="16.5" customHeight="1" x14ac:dyDescent="0.2">
      <c r="A365" s="39"/>
      <c r="B365" s="39"/>
      <c r="C365" s="47"/>
      <c r="D365" s="183"/>
      <c r="E365" s="74" t="s">
        <v>55</v>
      </c>
      <c r="F365" s="40"/>
      <c r="G365" s="41"/>
      <c r="H365" s="42"/>
      <c r="I365" s="42"/>
      <c r="J365" s="42"/>
      <c r="K365" s="42"/>
      <c r="L365" s="42"/>
      <c r="M365" s="42"/>
      <c r="N365" s="42"/>
      <c r="O365" s="56"/>
      <c r="P365" s="41"/>
      <c r="Q365" s="42"/>
      <c r="R365" s="42"/>
      <c r="S365" s="42"/>
      <c r="T365" s="42"/>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row>
    <row r="366" spans="1:84" s="16" customFormat="1" ht="16.5" customHeight="1" x14ac:dyDescent="0.2">
      <c r="A366" s="39"/>
      <c r="B366" s="39"/>
      <c r="C366" s="47"/>
      <c r="D366" s="183"/>
      <c r="E366" s="74" t="s">
        <v>56</v>
      </c>
      <c r="F366" s="40">
        <f>G366+P366</f>
        <v>7190</v>
      </c>
      <c r="G366" s="41">
        <f>H366+K366+L366+M366</f>
        <v>7190</v>
      </c>
      <c r="H366" s="42">
        <f>SUM(I366:J366)</f>
        <v>7190</v>
      </c>
      <c r="I366" s="42">
        <v>7190</v>
      </c>
      <c r="J366" s="42"/>
      <c r="K366" s="42"/>
      <c r="L366" s="42"/>
      <c r="M366" s="42"/>
      <c r="N366" s="42"/>
      <c r="O366" s="56"/>
      <c r="P366" s="41"/>
      <c r="Q366" s="42"/>
      <c r="R366" s="42"/>
      <c r="S366" s="42"/>
      <c r="T366" s="42"/>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row>
    <row r="367" spans="1:84" s="20" customFormat="1" ht="16.5" customHeight="1" x14ac:dyDescent="0.2">
      <c r="A367" s="70"/>
      <c r="B367" s="70"/>
      <c r="C367" s="63"/>
      <c r="D367" s="184"/>
      <c r="E367" s="75" t="s">
        <v>57</v>
      </c>
      <c r="F367" s="44">
        <f>F364-F365+F366</f>
        <v>34296</v>
      </c>
      <c r="G367" s="45">
        <f>G364-G365+G366</f>
        <v>34296</v>
      </c>
      <c r="H367" s="44">
        <f>H364-H365+H366</f>
        <v>34296</v>
      </c>
      <c r="I367" s="44">
        <f>I364-I365+I366</f>
        <v>34296</v>
      </c>
      <c r="J367" s="44"/>
      <c r="K367" s="44"/>
      <c r="L367" s="44"/>
      <c r="M367" s="44"/>
      <c r="N367" s="44"/>
      <c r="O367" s="46"/>
      <c r="P367" s="45"/>
      <c r="Q367" s="44"/>
      <c r="R367" s="44"/>
      <c r="S367" s="60"/>
      <c r="T367" s="60"/>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row>
    <row r="368" spans="1:84" s="1" customFormat="1" ht="16.5" customHeight="1" x14ac:dyDescent="0.2">
      <c r="A368" s="47"/>
      <c r="B368" s="47"/>
      <c r="C368" s="47">
        <v>4110</v>
      </c>
      <c r="D368" s="182" t="s">
        <v>25</v>
      </c>
      <c r="E368" s="74" t="s">
        <v>54</v>
      </c>
      <c r="F368" s="40">
        <f>G368+P368</f>
        <v>10341</v>
      </c>
      <c r="G368" s="41">
        <f>H368+K368+L368+M368</f>
        <v>10341</v>
      </c>
      <c r="H368" s="42">
        <f>SUM(I368:J368)</f>
        <v>10341</v>
      </c>
      <c r="I368" s="42">
        <v>10341</v>
      </c>
      <c r="J368" s="42"/>
      <c r="K368" s="42"/>
      <c r="L368" s="42"/>
      <c r="M368" s="42"/>
      <c r="N368" s="42"/>
      <c r="O368" s="56"/>
      <c r="P368" s="57"/>
      <c r="Q368" s="42"/>
      <c r="R368" s="42"/>
      <c r="S368" s="42"/>
      <c r="T368" s="42"/>
      <c r="U368" s="13"/>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row>
    <row r="369" spans="1:84" s="16" customFormat="1" ht="16.5" customHeight="1" x14ac:dyDescent="0.2">
      <c r="A369" s="39"/>
      <c r="B369" s="39"/>
      <c r="C369" s="47"/>
      <c r="D369" s="183"/>
      <c r="E369" s="74" t="s">
        <v>55</v>
      </c>
      <c r="F369" s="40"/>
      <c r="G369" s="41"/>
      <c r="H369" s="42"/>
      <c r="I369" s="42"/>
      <c r="J369" s="42"/>
      <c r="K369" s="42"/>
      <c r="L369" s="42"/>
      <c r="M369" s="42"/>
      <c r="N369" s="42"/>
      <c r="O369" s="56"/>
      <c r="P369" s="41"/>
      <c r="Q369" s="42"/>
      <c r="R369" s="42"/>
      <c r="S369" s="42"/>
      <c r="T369" s="42"/>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row>
    <row r="370" spans="1:84" s="16" customFormat="1" ht="16.5" customHeight="1" x14ac:dyDescent="0.2">
      <c r="A370" s="39"/>
      <c r="B370" s="39"/>
      <c r="C370" s="47"/>
      <c r="D370" s="183"/>
      <c r="E370" s="74" t="s">
        <v>56</v>
      </c>
      <c r="F370" s="40">
        <f>G370+P370</f>
        <v>1255</v>
      </c>
      <c r="G370" s="41">
        <f>H370+K370+L370+M370</f>
        <v>1255</v>
      </c>
      <c r="H370" s="42">
        <f>SUM(I370:J370)</f>
        <v>1255</v>
      </c>
      <c r="I370" s="42">
        <v>1255</v>
      </c>
      <c r="J370" s="42"/>
      <c r="K370" s="42"/>
      <c r="L370" s="42"/>
      <c r="M370" s="42"/>
      <c r="N370" s="42"/>
      <c r="O370" s="56"/>
      <c r="P370" s="41"/>
      <c r="Q370" s="42"/>
      <c r="R370" s="42"/>
      <c r="S370" s="42"/>
      <c r="T370" s="42"/>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row>
    <row r="371" spans="1:84" s="20" customFormat="1" ht="16.5" customHeight="1" x14ac:dyDescent="0.2">
      <c r="A371" s="70"/>
      <c r="B371" s="70"/>
      <c r="C371" s="63"/>
      <c r="D371" s="184"/>
      <c r="E371" s="75" t="s">
        <v>57</v>
      </c>
      <c r="F371" s="44">
        <f>F368-F369+F370</f>
        <v>11596</v>
      </c>
      <c r="G371" s="45">
        <f>G368-G369+G370</f>
        <v>11596</v>
      </c>
      <c r="H371" s="44">
        <f>H368-H369+H370</f>
        <v>11596</v>
      </c>
      <c r="I371" s="44">
        <f>I368-I369+I370</f>
        <v>11596</v>
      </c>
      <c r="J371" s="44"/>
      <c r="K371" s="44"/>
      <c r="L371" s="44"/>
      <c r="M371" s="44"/>
      <c r="N371" s="44"/>
      <c r="O371" s="46"/>
      <c r="P371" s="45"/>
      <c r="Q371" s="44"/>
      <c r="R371" s="44"/>
      <c r="S371" s="60"/>
      <c r="T371" s="60"/>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row>
    <row r="372" spans="1:84" s="1" customFormat="1" ht="16.5" customHeight="1" x14ac:dyDescent="0.2">
      <c r="A372" s="47"/>
      <c r="B372" s="47"/>
      <c r="C372" s="47">
        <v>4120</v>
      </c>
      <c r="D372" s="182" t="s">
        <v>76</v>
      </c>
      <c r="E372" s="74" t="s">
        <v>54</v>
      </c>
      <c r="F372" s="40">
        <f>G372+P372</f>
        <v>1534</v>
      </c>
      <c r="G372" s="41">
        <f>H372+K372+L372+M372</f>
        <v>1534</v>
      </c>
      <c r="H372" s="42">
        <f>SUM(I372:J372)</f>
        <v>1534</v>
      </c>
      <c r="I372" s="42">
        <v>1534</v>
      </c>
      <c r="J372" s="42"/>
      <c r="K372" s="42"/>
      <c r="L372" s="42"/>
      <c r="M372" s="42"/>
      <c r="N372" s="42"/>
      <c r="O372" s="56"/>
      <c r="P372" s="57"/>
      <c r="Q372" s="42"/>
      <c r="R372" s="42"/>
      <c r="S372" s="42"/>
      <c r="T372" s="42"/>
      <c r="U372" s="13"/>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row>
    <row r="373" spans="1:84" s="16" customFormat="1" ht="16.5" customHeight="1" x14ac:dyDescent="0.2">
      <c r="A373" s="39"/>
      <c r="B373" s="39"/>
      <c r="C373" s="47"/>
      <c r="D373" s="183"/>
      <c r="E373" s="74" t="s">
        <v>55</v>
      </c>
      <c r="F373" s="40"/>
      <c r="G373" s="41"/>
      <c r="H373" s="42"/>
      <c r="I373" s="42"/>
      <c r="J373" s="42"/>
      <c r="K373" s="42"/>
      <c r="L373" s="42"/>
      <c r="M373" s="42"/>
      <c r="N373" s="42"/>
      <c r="O373" s="56"/>
      <c r="P373" s="41"/>
      <c r="Q373" s="42"/>
      <c r="R373" s="42"/>
      <c r="S373" s="42"/>
      <c r="T373" s="42"/>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row>
    <row r="374" spans="1:84" s="16" customFormat="1" ht="16.5" customHeight="1" x14ac:dyDescent="0.2">
      <c r="A374" s="39"/>
      <c r="B374" s="39"/>
      <c r="C374" s="47"/>
      <c r="D374" s="183"/>
      <c r="E374" s="74" t="s">
        <v>56</v>
      </c>
      <c r="F374" s="40">
        <f>G374+P374</f>
        <v>177</v>
      </c>
      <c r="G374" s="41">
        <f>H374+K374+L374+M374</f>
        <v>177</v>
      </c>
      <c r="H374" s="42">
        <f>SUM(I374:J374)</f>
        <v>177</v>
      </c>
      <c r="I374" s="42">
        <v>177</v>
      </c>
      <c r="J374" s="42"/>
      <c r="K374" s="42"/>
      <c r="L374" s="42"/>
      <c r="M374" s="42"/>
      <c r="N374" s="42"/>
      <c r="O374" s="56"/>
      <c r="P374" s="41"/>
      <c r="Q374" s="42"/>
      <c r="R374" s="42"/>
      <c r="S374" s="42"/>
      <c r="T374" s="42"/>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row>
    <row r="375" spans="1:84" s="20" customFormat="1" ht="16.5" customHeight="1" x14ac:dyDescent="0.2">
      <c r="A375" s="70"/>
      <c r="B375" s="70"/>
      <c r="C375" s="63"/>
      <c r="D375" s="184"/>
      <c r="E375" s="75" t="s">
        <v>57</v>
      </c>
      <c r="F375" s="44">
        <f>F372-F373+F374</f>
        <v>1711</v>
      </c>
      <c r="G375" s="45">
        <f>G372-G373+G374</f>
        <v>1711</v>
      </c>
      <c r="H375" s="44">
        <f>H372-H373+H374</f>
        <v>1711</v>
      </c>
      <c r="I375" s="44">
        <f>I372-I373+I374</f>
        <v>1711</v>
      </c>
      <c r="J375" s="44"/>
      <c r="K375" s="44"/>
      <c r="L375" s="44"/>
      <c r="M375" s="44"/>
      <c r="N375" s="44"/>
      <c r="O375" s="46"/>
      <c r="P375" s="45"/>
      <c r="Q375" s="44"/>
      <c r="R375" s="44"/>
      <c r="S375" s="60"/>
      <c r="T375" s="60"/>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row>
    <row r="376" spans="1:84" s="106" customFormat="1" ht="16.5" customHeight="1" x14ac:dyDescent="0.2">
      <c r="A376" s="88"/>
      <c r="B376" s="88"/>
      <c r="C376" s="223" t="s">
        <v>60</v>
      </c>
      <c r="D376" s="224"/>
      <c r="E376" s="224"/>
      <c r="F376" s="224"/>
      <c r="G376" s="224"/>
      <c r="H376" s="224"/>
      <c r="I376" s="224"/>
      <c r="J376" s="224"/>
      <c r="K376" s="224"/>
      <c r="L376" s="224"/>
      <c r="M376" s="224"/>
      <c r="N376" s="224"/>
      <c r="O376" s="224"/>
      <c r="P376" s="224"/>
      <c r="Q376" s="224"/>
      <c r="R376" s="224"/>
      <c r="S376" s="224"/>
      <c r="T376" s="225"/>
    </row>
    <row r="377" spans="1:84" s="106" customFormat="1" ht="29.25" customHeight="1" x14ac:dyDescent="0.2">
      <c r="A377" s="88"/>
      <c r="B377" s="39"/>
      <c r="C377" s="179" t="s">
        <v>96</v>
      </c>
      <c r="D377" s="180"/>
      <c r="E377" s="180"/>
      <c r="F377" s="180"/>
      <c r="G377" s="180"/>
      <c r="H377" s="180"/>
      <c r="I377" s="180"/>
      <c r="J377" s="180"/>
      <c r="K377" s="180"/>
      <c r="L377" s="180"/>
      <c r="M377" s="180"/>
      <c r="N377" s="180"/>
      <c r="O377" s="180"/>
      <c r="P377" s="180"/>
      <c r="Q377" s="180"/>
      <c r="R377" s="180"/>
      <c r="S377" s="180"/>
      <c r="T377" s="181"/>
    </row>
    <row r="378" spans="1:84" s="106" customFormat="1" ht="16.5" customHeight="1" x14ac:dyDescent="0.2">
      <c r="A378" s="88"/>
      <c r="B378" s="39"/>
      <c r="C378" s="179" t="s">
        <v>100</v>
      </c>
      <c r="D378" s="180"/>
      <c r="E378" s="180"/>
      <c r="F378" s="180"/>
      <c r="G378" s="180"/>
      <c r="H378" s="180"/>
      <c r="I378" s="180"/>
      <c r="J378" s="180"/>
      <c r="K378" s="180"/>
      <c r="L378" s="180"/>
      <c r="M378" s="180"/>
      <c r="N378" s="180"/>
      <c r="O378" s="180"/>
      <c r="P378" s="180"/>
      <c r="Q378" s="180"/>
      <c r="R378" s="180"/>
      <c r="S378" s="180"/>
      <c r="T378" s="181"/>
    </row>
    <row r="379" spans="1:84" s="106" customFormat="1" ht="16.5" customHeight="1" x14ac:dyDescent="0.2">
      <c r="A379" s="88"/>
      <c r="B379" s="39"/>
      <c r="C379" s="179" t="s">
        <v>101</v>
      </c>
      <c r="D379" s="180"/>
      <c r="E379" s="180"/>
      <c r="F379" s="180"/>
      <c r="G379" s="180"/>
      <c r="H379" s="180"/>
      <c r="I379" s="180"/>
      <c r="J379" s="180"/>
      <c r="K379" s="180"/>
      <c r="L379" s="180"/>
      <c r="M379" s="180"/>
      <c r="N379" s="180"/>
      <c r="O379" s="180"/>
      <c r="P379" s="180"/>
      <c r="Q379" s="180"/>
      <c r="R379" s="180"/>
      <c r="S379" s="180"/>
      <c r="T379" s="181"/>
    </row>
    <row r="380" spans="1:84" s="106" customFormat="1" ht="16.5" customHeight="1" x14ac:dyDescent="0.2">
      <c r="A380" s="88"/>
      <c r="B380" s="39"/>
      <c r="C380" s="194" t="s">
        <v>102</v>
      </c>
      <c r="D380" s="195"/>
      <c r="E380" s="195"/>
      <c r="F380" s="195"/>
      <c r="G380" s="195"/>
      <c r="H380" s="195"/>
      <c r="I380" s="195"/>
      <c r="J380" s="195"/>
      <c r="K380" s="195"/>
      <c r="L380" s="195"/>
      <c r="M380" s="195"/>
      <c r="N380" s="195"/>
      <c r="O380" s="195"/>
      <c r="P380" s="195"/>
      <c r="Q380" s="195"/>
      <c r="R380" s="195"/>
      <c r="S380" s="195"/>
      <c r="T380" s="196"/>
    </row>
    <row r="381" spans="1:84" s="1" customFormat="1" ht="16.5" customHeight="1" x14ac:dyDescent="0.2">
      <c r="A381" s="50">
        <v>854</v>
      </c>
      <c r="B381" s="50"/>
      <c r="C381" s="164"/>
      <c r="D381" s="191" t="s">
        <v>10</v>
      </c>
      <c r="E381" s="72" t="s">
        <v>54</v>
      </c>
      <c r="F381" s="27">
        <f>G381+P381</f>
        <v>2257545</v>
      </c>
      <c r="G381" s="28">
        <f>H381+K381+L381+M381</f>
        <v>2257545</v>
      </c>
      <c r="H381" s="29">
        <f>SUM(I381:J381)</f>
        <v>2104545</v>
      </c>
      <c r="I381" s="29">
        <v>1986339</v>
      </c>
      <c r="J381" s="29">
        <v>118206</v>
      </c>
      <c r="K381" s="29">
        <v>93000</v>
      </c>
      <c r="L381" s="29">
        <v>60000</v>
      </c>
      <c r="M381" s="51"/>
      <c r="N381" s="51"/>
      <c r="O381" s="52"/>
      <c r="P381" s="58"/>
      <c r="Q381" s="51"/>
      <c r="R381" s="51"/>
      <c r="S381" s="51"/>
      <c r="T381" s="51"/>
      <c r="U381" s="2"/>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row>
    <row r="382" spans="1:84" s="16" customFormat="1" ht="16.5" customHeight="1" x14ac:dyDescent="0.2">
      <c r="A382" s="26"/>
      <c r="B382" s="26"/>
      <c r="C382" s="69"/>
      <c r="D382" s="192"/>
      <c r="E382" s="72" t="s">
        <v>55</v>
      </c>
      <c r="F382" s="27">
        <f>G382+P382</f>
        <v>6891</v>
      </c>
      <c r="G382" s="30">
        <f>H382+K382+L382+M382</f>
        <v>6891</v>
      </c>
      <c r="H382" s="31">
        <f>SUM(I382:J382)</f>
        <v>6891</v>
      </c>
      <c r="I382" s="31">
        <f>I386+I405+I416</f>
        <v>5413</v>
      </c>
      <c r="J382" s="31">
        <f>J386+J405+J416</f>
        <v>1478</v>
      </c>
      <c r="K382" s="31"/>
      <c r="L382" s="31"/>
      <c r="M382" s="53"/>
      <c r="N382" s="53"/>
      <c r="O382" s="54"/>
      <c r="P382" s="62"/>
      <c r="Q382" s="53"/>
      <c r="R382" s="53"/>
      <c r="S382" s="53"/>
      <c r="T382" s="53"/>
      <c r="U382" s="17"/>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row>
    <row r="383" spans="1:84" s="16" customFormat="1" ht="16.5" customHeight="1" x14ac:dyDescent="0.2">
      <c r="A383" s="26"/>
      <c r="B383" s="26"/>
      <c r="C383" s="69"/>
      <c r="D383" s="192"/>
      <c r="E383" s="72" t="s">
        <v>56</v>
      </c>
      <c r="F383" s="27">
        <f>G383+P383</f>
        <v>16730</v>
      </c>
      <c r="G383" s="30">
        <f>H383+K383+L383+M383</f>
        <v>16730</v>
      </c>
      <c r="H383" s="31">
        <f>SUM(I383:J383)</f>
        <v>6891</v>
      </c>
      <c r="I383" s="31"/>
      <c r="J383" s="31">
        <f>J387+J406+J417</f>
        <v>6891</v>
      </c>
      <c r="K383" s="31"/>
      <c r="L383" s="31">
        <f>L387+L406+L417</f>
        <v>9839</v>
      </c>
      <c r="M383" s="53"/>
      <c r="N383" s="53"/>
      <c r="O383" s="54"/>
      <c r="P383" s="62"/>
      <c r="Q383" s="53"/>
      <c r="R383" s="53"/>
      <c r="S383" s="53"/>
      <c r="T383" s="53"/>
      <c r="U383" s="17"/>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row>
    <row r="384" spans="1:84" s="20" customFormat="1" ht="16.5" customHeight="1" x14ac:dyDescent="0.2">
      <c r="A384" s="69"/>
      <c r="B384" s="69"/>
      <c r="C384" s="32"/>
      <c r="D384" s="193"/>
      <c r="E384" s="73" t="s">
        <v>57</v>
      </c>
      <c r="F384" s="33">
        <f t="shared" ref="F384:L384" si="26">F381-F382+F383</f>
        <v>2267384</v>
      </c>
      <c r="G384" s="34">
        <f t="shared" si="26"/>
        <v>2267384</v>
      </c>
      <c r="H384" s="33">
        <f t="shared" si="26"/>
        <v>2104545</v>
      </c>
      <c r="I384" s="83">
        <f t="shared" si="26"/>
        <v>1980926</v>
      </c>
      <c r="J384" s="83">
        <f t="shared" si="26"/>
        <v>123619</v>
      </c>
      <c r="K384" s="83">
        <f t="shared" si="26"/>
        <v>93000</v>
      </c>
      <c r="L384" s="83">
        <f t="shared" si="26"/>
        <v>69839</v>
      </c>
      <c r="M384" s="33"/>
      <c r="N384" s="33"/>
      <c r="O384" s="35"/>
      <c r="P384" s="34"/>
      <c r="Q384" s="33"/>
      <c r="R384" s="33"/>
      <c r="S384" s="83"/>
      <c r="T384" s="83"/>
      <c r="U384" s="1"/>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row>
    <row r="385" spans="1:84" s="1" customFormat="1" ht="16.5" customHeight="1" x14ac:dyDescent="0.2">
      <c r="A385" s="39"/>
      <c r="B385" s="48">
        <v>85401</v>
      </c>
      <c r="C385" s="47"/>
      <c r="D385" s="84" t="s">
        <v>12</v>
      </c>
      <c r="E385" s="74" t="s">
        <v>54</v>
      </c>
      <c r="F385" s="36">
        <f>G385+P385</f>
        <v>2003655</v>
      </c>
      <c r="G385" s="37">
        <f>H385+K385+L385+M385</f>
        <v>2003655</v>
      </c>
      <c r="H385" s="38">
        <f>SUM(I385:J385)</f>
        <v>2000655</v>
      </c>
      <c r="I385" s="38">
        <v>1891460</v>
      </c>
      <c r="J385" s="38">
        <v>109195</v>
      </c>
      <c r="K385" s="55"/>
      <c r="L385" s="38">
        <v>3000</v>
      </c>
      <c r="M385" s="55"/>
      <c r="N385" s="55"/>
      <c r="O385" s="156"/>
      <c r="P385" s="59"/>
      <c r="Q385" s="55"/>
      <c r="R385" s="55"/>
      <c r="S385" s="55"/>
      <c r="T385" s="5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row>
    <row r="386" spans="1:84" s="16" customFormat="1" ht="16.5" customHeight="1" x14ac:dyDescent="0.2">
      <c r="A386" s="39"/>
      <c r="B386" s="39"/>
      <c r="C386" s="47"/>
      <c r="D386" s="85"/>
      <c r="E386" s="74" t="s">
        <v>55</v>
      </c>
      <c r="F386" s="40">
        <f>G386+P386</f>
        <v>5413</v>
      </c>
      <c r="G386" s="41">
        <f>H386+K386+L386+M386</f>
        <v>5413</v>
      </c>
      <c r="H386" s="42">
        <f>SUM(I386:J386)</f>
        <v>5413</v>
      </c>
      <c r="I386" s="42">
        <f>I390</f>
        <v>5413</v>
      </c>
      <c r="J386" s="42"/>
      <c r="K386" s="107"/>
      <c r="L386" s="42"/>
      <c r="M386" s="107"/>
      <c r="N386" s="107"/>
      <c r="O386" s="157"/>
      <c r="P386" s="57"/>
      <c r="Q386" s="107"/>
      <c r="R386" s="107"/>
      <c r="S386" s="107"/>
      <c r="T386" s="107"/>
      <c r="U386" s="17"/>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row>
    <row r="387" spans="1:84" s="16" customFormat="1" ht="16.5" customHeight="1" x14ac:dyDescent="0.2">
      <c r="A387" s="39"/>
      <c r="B387" s="39"/>
      <c r="C387" s="47"/>
      <c r="D387" s="85"/>
      <c r="E387" s="74" t="s">
        <v>56</v>
      </c>
      <c r="F387" s="40">
        <f>G387+P387</f>
        <v>6891</v>
      </c>
      <c r="G387" s="41">
        <f>H387+K387+L387+M387</f>
        <v>6891</v>
      </c>
      <c r="H387" s="42">
        <f>SUM(I387:J387)</f>
        <v>6891</v>
      </c>
      <c r="I387" s="42"/>
      <c r="J387" s="42">
        <f>J395</f>
        <v>6891</v>
      </c>
      <c r="K387" s="107"/>
      <c r="L387" s="42"/>
      <c r="M387" s="107"/>
      <c r="N387" s="107"/>
      <c r="O387" s="157"/>
      <c r="P387" s="57"/>
      <c r="Q387" s="107"/>
      <c r="R387" s="107"/>
      <c r="S387" s="107"/>
      <c r="T387" s="107"/>
      <c r="U387" s="1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row>
    <row r="388" spans="1:84" s="20" customFormat="1" ht="16.5" customHeight="1" x14ac:dyDescent="0.2">
      <c r="A388" s="70"/>
      <c r="B388" s="70"/>
      <c r="C388" s="43"/>
      <c r="D388" s="86"/>
      <c r="E388" s="75" t="s">
        <v>57</v>
      </c>
      <c r="F388" s="44">
        <f>F385-F386+F387</f>
        <v>2005133</v>
      </c>
      <c r="G388" s="45">
        <f>G385-G386+G387</f>
        <v>2005133</v>
      </c>
      <c r="H388" s="44">
        <f>H385-H386+H387</f>
        <v>2002133</v>
      </c>
      <c r="I388" s="44">
        <f>I385-I386+I387</f>
        <v>1886047</v>
      </c>
      <c r="J388" s="44">
        <f>J385-J386+J387</f>
        <v>116086</v>
      </c>
      <c r="K388" s="44"/>
      <c r="L388" s="60">
        <f>L385-L386+L387</f>
        <v>3000</v>
      </c>
      <c r="M388" s="44"/>
      <c r="N388" s="44"/>
      <c r="O388" s="46"/>
      <c r="P388" s="45"/>
      <c r="Q388" s="44"/>
      <c r="R388" s="44"/>
      <c r="S388" s="60"/>
      <c r="T388" s="60"/>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row>
    <row r="389" spans="1:84" s="1" customFormat="1" ht="16.5" customHeight="1" x14ac:dyDescent="0.2">
      <c r="A389" s="47"/>
      <c r="B389" s="47"/>
      <c r="C389" s="47">
        <v>4040</v>
      </c>
      <c r="D389" s="182" t="s">
        <v>32</v>
      </c>
      <c r="E389" s="74" t="s">
        <v>54</v>
      </c>
      <c r="F389" s="40">
        <f>G389+P389</f>
        <v>123124</v>
      </c>
      <c r="G389" s="41">
        <f>H389+K389+L389+M389</f>
        <v>123124</v>
      </c>
      <c r="H389" s="42">
        <f>SUM(I389:J389)</f>
        <v>123124</v>
      </c>
      <c r="I389" s="42">
        <v>123124</v>
      </c>
      <c r="J389" s="42"/>
      <c r="K389" s="42"/>
      <c r="L389" s="42"/>
      <c r="M389" s="42"/>
      <c r="N389" s="42"/>
      <c r="O389" s="56"/>
      <c r="P389" s="57"/>
      <c r="Q389" s="42"/>
      <c r="R389" s="42"/>
      <c r="S389" s="42"/>
      <c r="T389" s="42"/>
      <c r="U389" s="13"/>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row>
    <row r="390" spans="1:84" s="17" customFormat="1" ht="16.5" customHeight="1" x14ac:dyDescent="0.2">
      <c r="A390" s="39"/>
      <c r="B390" s="39"/>
      <c r="C390" s="47"/>
      <c r="D390" s="183"/>
      <c r="E390" s="74" t="s">
        <v>55</v>
      </c>
      <c r="F390" s="40">
        <f>G390+P390</f>
        <v>5413</v>
      </c>
      <c r="G390" s="41">
        <f>H390+K390+L390+M390</f>
        <v>5413</v>
      </c>
      <c r="H390" s="42">
        <f>SUM(I390:J390)</f>
        <v>5413</v>
      </c>
      <c r="I390" s="42">
        <v>5413</v>
      </c>
      <c r="J390" s="42"/>
      <c r="K390" s="42"/>
      <c r="L390" s="42"/>
      <c r="M390" s="42"/>
      <c r="N390" s="42"/>
      <c r="O390" s="56"/>
      <c r="P390" s="41"/>
      <c r="Q390" s="42"/>
      <c r="R390" s="42"/>
      <c r="S390" s="42"/>
      <c r="T390" s="42"/>
      <c r="U390" s="16"/>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row>
    <row r="391" spans="1:84" s="17" customFormat="1" ht="16.5" customHeight="1" x14ac:dyDescent="0.2">
      <c r="A391" s="39"/>
      <c r="B391" s="39"/>
      <c r="C391" s="47"/>
      <c r="D391" s="183"/>
      <c r="E391" s="74" t="s">
        <v>56</v>
      </c>
      <c r="F391" s="40"/>
      <c r="G391" s="41"/>
      <c r="H391" s="42"/>
      <c r="I391" s="42"/>
      <c r="J391" s="42"/>
      <c r="K391" s="42"/>
      <c r="L391" s="42"/>
      <c r="M391" s="42"/>
      <c r="N391" s="42"/>
      <c r="O391" s="56"/>
      <c r="P391" s="41"/>
      <c r="Q391" s="42"/>
      <c r="R391" s="42"/>
      <c r="S391" s="42"/>
      <c r="T391" s="42"/>
      <c r="U391" s="16"/>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row>
    <row r="392" spans="1:84" s="20" customFormat="1" ht="16.5" customHeight="1" x14ac:dyDescent="0.2">
      <c r="A392" s="70"/>
      <c r="B392" s="70"/>
      <c r="C392" s="43"/>
      <c r="D392" s="184"/>
      <c r="E392" s="75" t="s">
        <v>57</v>
      </c>
      <c r="F392" s="44">
        <f>F389-F390+F391</f>
        <v>117711</v>
      </c>
      <c r="G392" s="45">
        <f>G389-G390+G391</f>
        <v>117711</v>
      </c>
      <c r="H392" s="44">
        <f>H389-H390+H391</f>
        <v>117711</v>
      </c>
      <c r="I392" s="44">
        <f>I389-I390+I391</f>
        <v>117711</v>
      </c>
      <c r="J392" s="44"/>
      <c r="K392" s="44"/>
      <c r="L392" s="44"/>
      <c r="M392" s="44"/>
      <c r="N392" s="44"/>
      <c r="O392" s="46"/>
      <c r="P392" s="45"/>
      <c r="Q392" s="44"/>
      <c r="R392" s="44"/>
      <c r="S392" s="60"/>
      <c r="T392" s="60"/>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row>
    <row r="393" spans="1:84" s="1" customFormat="1" ht="16.5" customHeight="1" x14ac:dyDescent="0.2">
      <c r="A393" s="47"/>
      <c r="B393" s="47"/>
      <c r="C393" s="47">
        <v>4440</v>
      </c>
      <c r="D393" s="80" t="s">
        <v>33</v>
      </c>
      <c r="E393" s="74" t="s">
        <v>54</v>
      </c>
      <c r="F393" s="40">
        <f>G393+P393</f>
        <v>81795</v>
      </c>
      <c r="G393" s="41">
        <f>H393+K393+L393+M393</f>
        <v>81795</v>
      </c>
      <c r="H393" s="42">
        <f>SUM(I393:J393)</f>
        <v>81795</v>
      </c>
      <c r="I393" s="42"/>
      <c r="J393" s="42">
        <v>81795</v>
      </c>
      <c r="K393" s="42"/>
      <c r="L393" s="42"/>
      <c r="M393" s="42"/>
      <c r="N393" s="42"/>
      <c r="O393" s="56"/>
      <c r="P393" s="57"/>
      <c r="Q393" s="42"/>
      <c r="R393" s="42"/>
      <c r="S393" s="42"/>
      <c r="T393" s="42"/>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row>
    <row r="394" spans="1:84" s="17" customFormat="1" ht="16.5" customHeight="1" x14ac:dyDescent="0.2">
      <c r="A394" s="39"/>
      <c r="B394" s="39"/>
      <c r="C394" s="47"/>
      <c r="D394" s="81"/>
      <c r="E394" s="74" t="s">
        <v>55</v>
      </c>
      <c r="F394" s="40"/>
      <c r="G394" s="41"/>
      <c r="H394" s="42"/>
      <c r="I394" s="42"/>
      <c r="J394" s="42"/>
      <c r="K394" s="42"/>
      <c r="L394" s="42"/>
      <c r="M394" s="42"/>
      <c r="N394" s="42"/>
      <c r="O394" s="56"/>
      <c r="P394" s="41"/>
      <c r="Q394" s="42"/>
      <c r="R394" s="42"/>
      <c r="S394" s="42"/>
      <c r="T394" s="42"/>
      <c r="U394" s="16"/>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row>
    <row r="395" spans="1:84" s="17" customFormat="1" ht="16.5" customHeight="1" x14ac:dyDescent="0.2">
      <c r="A395" s="39"/>
      <c r="B395" s="39"/>
      <c r="C395" s="47"/>
      <c r="D395" s="81"/>
      <c r="E395" s="74" t="s">
        <v>56</v>
      </c>
      <c r="F395" s="40">
        <f>G395+P395</f>
        <v>6891</v>
      </c>
      <c r="G395" s="41">
        <f>H395+K395+L395+M395</f>
        <v>6891</v>
      </c>
      <c r="H395" s="42">
        <f>SUM(I395:J395)</f>
        <v>6891</v>
      </c>
      <c r="I395" s="42"/>
      <c r="J395" s="42">
        <f>5413+1478</f>
        <v>6891</v>
      </c>
      <c r="K395" s="42"/>
      <c r="L395" s="42"/>
      <c r="M395" s="42"/>
      <c r="N395" s="42"/>
      <c r="O395" s="56"/>
      <c r="P395" s="41"/>
      <c r="Q395" s="42"/>
      <c r="R395" s="42"/>
      <c r="S395" s="42"/>
      <c r="T395" s="42"/>
      <c r="U395" s="16"/>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row>
    <row r="396" spans="1:84" s="20" customFormat="1" ht="16.5" customHeight="1" x14ac:dyDescent="0.2">
      <c r="A396" s="70"/>
      <c r="B396" s="70"/>
      <c r="C396" s="43"/>
      <c r="D396" s="82"/>
      <c r="E396" s="75" t="s">
        <v>57</v>
      </c>
      <c r="F396" s="44">
        <f>F393-F394+F395</f>
        <v>88686</v>
      </c>
      <c r="G396" s="45">
        <f>G393-G394+G395</f>
        <v>88686</v>
      </c>
      <c r="H396" s="44">
        <f>H393-H394+H395</f>
        <v>88686</v>
      </c>
      <c r="I396" s="44"/>
      <c r="J396" s="44">
        <f>J393-J394+J395</f>
        <v>88686</v>
      </c>
      <c r="K396" s="44"/>
      <c r="L396" s="44"/>
      <c r="M396" s="44"/>
      <c r="N396" s="44"/>
      <c r="O396" s="46"/>
      <c r="P396" s="45"/>
      <c r="Q396" s="44"/>
      <c r="R396" s="44"/>
      <c r="S396" s="60"/>
      <c r="T396" s="60"/>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row>
    <row r="397" spans="1:84" s="106" customFormat="1" ht="16.5" customHeight="1" x14ac:dyDescent="0.2">
      <c r="A397" s="88"/>
      <c r="B397" s="88"/>
      <c r="C397" s="223" t="s">
        <v>60</v>
      </c>
      <c r="D397" s="224"/>
      <c r="E397" s="224"/>
      <c r="F397" s="224"/>
      <c r="G397" s="224"/>
      <c r="H397" s="224"/>
      <c r="I397" s="224"/>
      <c r="J397" s="224"/>
      <c r="K397" s="224"/>
      <c r="L397" s="224"/>
      <c r="M397" s="224"/>
      <c r="N397" s="224"/>
      <c r="O397" s="224"/>
      <c r="P397" s="224"/>
      <c r="Q397" s="224"/>
      <c r="R397" s="224"/>
      <c r="S397" s="224"/>
      <c r="T397" s="225"/>
    </row>
    <row r="398" spans="1:84" s="106" customFormat="1" ht="16.5" customHeight="1" x14ac:dyDescent="0.2">
      <c r="A398" s="88"/>
      <c r="B398" s="39"/>
      <c r="C398" s="179" t="s">
        <v>145</v>
      </c>
      <c r="D398" s="180"/>
      <c r="E398" s="180"/>
      <c r="F398" s="180"/>
      <c r="G398" s="180"/>
      <c r="H398" s="180"/>
      <c r="I398" s="180"/>
      <c r="J398" s="180"/>
      <c r="K398" s="180"/>
      <c r="L398" s="180"/>
      <c r="M398" s="180"/>
      <c r="N398" s="180"/>
      <c r="O398" s="180"/>
      <c r="P398" s="180"/>
      <c r="Q398" s="180"/>
      <c r="R398" s="180"/>
      <c r="S398" s="180"/>
      <c r="T398" s="181"/>
    </row>
    <row r="399" spans="1:84" s="106" customFormat="1" ht="16.5" customHeight="1" x14ac:dyDescent="0.2">
      <c r="A399" s="88"/>
      <c r="B399" s="39"/>
      <c r="C399" s="179" t="s">
        <v>149</v>
      </c>
      <c r="D399" s="180"/>
      <c r="E399" s="180"/>
      <c r="F399" s="180"/>
      <c r="G399" s="180"/>
      <c r="H399" s="180"/>
      <c r="I399" s="180"/>
      <c r="J399" s="180"/>
      <c r="K399" s="180"/>
      <c r="L399" s="180"/>
      <c r="M399" s="180"/>
      <c r="N399" s="180"/>
      <c r="O399" s="180"/>
      <c r="P399" s="180"/>
      <c r="Q399" s="180"/>
      <c r="R399" s="180"/>
      <c r="S399" s="180"/>
      <c r="T399" s="181"/>
    </row>
    <row r="400" spans="1:84" s="106" customFormat="1" ht="8.25" customHeight="1" x14ac:dyDescent="0.2">
      <c r="A400" s="88"/>
      <c r="B400" s="39"/>
      <c r="C400" s="179"/>
      <c r="D400" s="180"/>
      <c r="E400" s="180"/>
      <c r="F400" s="180"/>
      <c r="G400" s="180"/>
      <c r="H400" s="180"/>
      <c r="I400" s="180"/>
      <c r="J400" s="180"/>
      <c r="K400" s="180"/>
      <c r="L400" s="180"/>
      <c r="M400" s="180"/>
      <c r="N400" s="180"/>
      <c r="O400" s="180"/>
      <c r="P400" s="180"/>
      <c r="Q400" s="180"/>
      <c r="R400" s="180"/>
      <c r="S400" s="180"/>
      <c r="T400" s="181"/>
    </row>
    <row r="401" spans="1:84" s="106" customFormat="1" ht="16.5" customHeight="1" x14ac:dyDescent="0.2">
      <c r="A401" s="88"/>
      <c r="B401" s="39"/>
      <c r="C401" s="179" t="s">
        <v>144</v>
      </c>
      <c r="D401" s="180"/>
      <c r="E401" s="180"/>
      <c r="F401" s="180"/>
      <c r="G401" s="180"/>
      <c r="H401" s="180"/>
      <c r="I401" s="180"/>
      <c r="J401" s="180"/>
      <c r="K401" s="180"/>
      <c r="L401" s="180"/>
      <c r="M401" s="180"/>
      <c r="N401" s="180"/>
      <c r="O401" s="180"/>
      <c r="P401" s="180"/>
      <c r="Q401" s="180"/>
      <c r="R401" s="180"/>
      <c r="S401" s="180"/>
      <c r="T401" s="181"/>
    </row>
    <row r="402" spans="1:84" s="106" customFormat="1" ht="16.5" customHeight="1" x14ac:dyDescent="0.2">
      <c r="A402" s="88"/>
      <c r="B402" s="39"/>
      <c r="C402" s="179" t="s">
        <v>131</v>
      </c>
      <c r="D402" s="180"/>
      <c r="E402" s="180"/>
      <c r="F402" s="180"/>
      <c r="G402" s="180"/>
      <c r="H402" s="180"/>
      <c r="I402" s="180"/>
      <c r="J402" s="180"/>
      <c r="K402" s="180"/>
      <c r="L402" s="180"/>
      <c r="M402" s="180"/>
      <c r="N402" s="180"/>
      <c r="O402" s="180"/>
      <c r="P402" s="180"/>
      <c r="Q402" s="180"/>
      <c r="R402" s="180"/>
      <c r="S402" s="180"/>
      <c r="T402" s="181"/>
    </row>
    <row r="403" spans="1:84" s="106" customFormat="1" ht="16.5" customHeight="1" x14ac:dyDescent="0.2">
      <c r="A403" s="88"/>
      <c r="B403" s="39"/>
      <c r="C403" s="194" t="s">
        <v>132</v>
      </c>
      <c r="D403" s="195"/>
      <c r="E403" s="195"/>
      <c r="F403" s="195"/>
      <c r="G403" s="195"/>
      <c r="H403" s="195"/>
      <c r="I403" s="195"/>
      <c r="J403" s="195"/>
      <c r="K403" s="195"/>
      <c r="L403" s="195"/>
      <c r="M403" s="195"/>
      <c r="N403" s="195"/>
      <c r="O403" s="195"/>
      <c r="P403" s="195"/>
      <c r="Q403" s="195"/>
      <c r="R403" s="195"/>
      <c r="S403" s="195"/>
      <c r="T403" s="196"/>
    </row>
    <row r="404" spans="1:84" s="1" customFormat="1" ht="16.5" customHeight="1" x14ac:dyDescent="0.2">
      <c r="A404" s="39"/>
      <c r="B404" s="48">
        <v>85404</v>
      </c>
      <c r="C404" s="49"/>
      <c r="D404" s="176" t="s">
        <v>22</v>
      </c>
      <c r="E404" s="74" t="s">
        <v>54</v>
      </c>
      <c r="F404" s="40">
        <f>G404+P404</f>
        <v>190908</v>
      </c>
      <c r="G404" s="41">
        <f>H404+K404+L404+M404</f>
        <v>190908</v>
      </c>
      <c r="H404" s="42">
        <f>SUM(I404:J404)</f>
        <v>97908</v>
      </c>
      <c r="I404" s="38">
        <v>94879</v>
      </c>
      <c r="J404" s="38">
        <v>3029</v>
      </c>
      <c r="K404" s="42">
        <v>93000</v>
      </c>
      <c r="L404" s="55"/>
      <c r="M404" s="55"/>
      <c r="N404" s="55"/>
      <c r="O404" s="156"/>
      <c r="P404" s="59"/>
      <c r="Q404" s="55"/>
      <c r="R404" s="55"/>
      <c r="S404" s="55"/>
      <c r="T404" s="55"/>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row>
    <row r="405" spans="1:84" s="16" customFormat="1" ht="16.5" customHeight="1" x14ac:dyDescent="0.2">
      <c r="A405" s="39"/>
      <c r="B405" s="39"/>
      <c r="C405" s="47"/>
      <c r="D405" s="177"/>
      <c r="E405" s="74" t="s">
        <v>55</v>
      </c>
      <c r="F405" s="40">
        <f>G405+P405</f>
        <v>1478</v>
      </c>
      <c r="G405" s="41">
        <f>H405+K405+L405+M405</f>
        <v>1478</v>
      </c>
      <c r="H405" s="42">
        <f>SUM(I405:J405)</f>
        <v>1478</v>
      </c>
      <c r="I405" s="42"/>
      <c r="J405" s="42">
        <f>J409</f>
        <v>1478</v>
      </c>
      <c r="K405" s="42"/>
      <c r="L405" s="107"/>
      <c r="M405" s="107"/>
      <c r="N405" s="107"/>
      <c r="O405" s="157"/>
      <c r="P405" s="57"/>
      <c r="Q405" s="107"/>
      <c r="R405" s="107"/>
      <c r="S405" s="107"/>
      <c r="T405" s="107"/>
      <c r="U405" s="17"/>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row>
    <row r="406" spans="1:84" s="16" customFormat="1" ht="16.5" customHeight="1" x14ac:dyDescent="0.2">
      <c r="A406" s="39"/>
      <c r="B406" s="39"/>
      <c r="C406" s="47"/>
      <c r="D406" s="177"/>
      <c r="E406" s="74" t="s">
        <v>56</v>
      </c>
      <c r="F406" s="40"/>
      <c r="G406" s="41"/>
      <c r="H406" s="42"/>
      <c r="I406" s="42"/>
      <c r="J406" s="42"/>
      <c r="K406" s="42"/>
      <c r="L406" s="107"/>
      <c r="M406" s="107"/>
      <c r="N406" s="107"/>
      <c r="O406" s="157"/>
      <c r="P406" s="57"/>
      <c r="Q406" s="107"/>
      <c r="R406" s="107"/>
      <c r="S406" s="107"/>
      <c r="T406" s="107"/>
      <c r="U406" s="17"/>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row>
    <row r="407" spans="1:84" s="20" customFormat="1" ht="16.5" customHeight="1" x14ac:dyDescent="0.2">
      <c r="A407" s="70"/>
      <c r="B407" s="70"/>
      <c r="C407" s="43"/>
      <c r="D407" s="178"/>
      <c r="E407" s="75" t="s">
        <v>57</v>
      </c>
      <c r="F407" s="44">
        <f t="shared" ref="F407:K407" si="27">F404-F405+F406</f>
        <v>189430</v>
      </c>
      <c r="G407" s="45">
        <f t="shared" si="27"/>
        <v>189430</v>
      </c>
      <c r="H407" s="44">
        <f t="shared" si="27"/>
        <v>96430</v>
      </c>
      <c r="I407" s="44">
        <f t="shared" si="27"/>
        <v>94879</v>
      </c>
      <c r="J407" s="60">
        <f t="shared" si="27"/>
        <v>1551</v>
      </c>
      <c r="K407" s="44">
        <f t="shared" si="27"/>
        <v>93000</v>
      </c>
      <c r="L407" s="44"/>
      <c r="M407" s="44"/>
      <c r="N407" s="44"/>
      <c r="O407" s="46"/>
      <c r="P407" s="45"/>
      <c r="Q407" s="44"/>
      <c r="R407" s="44"/>
      <c r="S407" s="60"/>
      <c r="T407" s="60"/>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row>
    <row r="408" spans="1:84" s="1" customFormat="1" ht="16.5" customHeight="1" x14ac:dyDescent="0.2">
      <c r="A408" s="47"/>
      <c r="B408" s="47"/>
      <c r="C408" s="47">
        <v>4440</v>
      </c>
      <c r="D408" s="80" t="s">
        <v>33</v>
      </c>
      <c r="E408" s="74" t="s">
        <v>54</v>
      </c>
      <c r="F408" s="40">
        <f>G408+P408</f>
        <v>3029</v>
      </c>
      <c r="G408" s="41">
        <f>H408+K408+L408+M408</f>
        <v>3029</v>
      </c>
      <c r="H408" s="42">
        <f>SUM(I408:J408)</f>
        <v>3029</v>
      </c>
      <c r="I408" s="42"/>
      <c r="J408" s="42">
        <v>3029</v>
      </c>
      <c r="K408" s="42"/>
      <c r="L408" s="42"/>
      <c r="M408" s="42"/>
      <c r="N408" s="42"/>
      <c r="O408" s="56"/>
      <c r="P408" s="57"/>
      <c r="Q408" s="42"/>
      <c r="R408" s="42"/>
      <c r="S408" s="42"/>
      <c r="T408" s="42"/>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row>
    <row r="409" spans="1:84" s="17" customFormat="1" ht="16.5" customHeight="1" x14ac:dyDescent="0.2">
      <c r="A409" s="39"/>
      <c r="B409" s="39"/>
      <c r="C409" s="47"/>
      <c r="D409" s="81"/>
      <c r="E409" s="74" t="s">
        <v>55</v>
      </c>
      <c r="F409" s="40">
        <f>G409+P409</f>
        <v>1478</v>
      </c>
      <c r="G409" s="41">
        <f>H409+K409+L409+M409</f>
        <v>1478</v>
      </c>
      <c r="H409" s="42">
        <f>SUM(I409:J409)</f>
        <v>1478</v>
      </c>
      <c r="I409" s="42"/>
      <c r="J409" s="42">
        <v>1478</v>
      </c>
      <c r="K409" s="42"/>
      <c r="L409" s="42"/>
      <c r="M409" s="42"/>
      <c r="N409" s="42"/>
      <c r="O409" s="56"/>
      <c r="P409" s="41"/>
      <c r="Q409" s="42"/>
      <c r="R409" s="42"/>
      <c r="S409" s="42"/>
      <c r="T409" s="42"/>
      <c r="U409" s="16"/>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row>
    <row r="410" spans="1:84" s="17" customFormat="1" ht="16.5" customHeight="1" x14ac:dyDescent="0.2">
      <c r="A410" s="39"/>
      <c r="B410" s="39"/>
      <c r="C410" s="47"/>
      <c r="D410" s="81"/>
      <c r="E410" s="74" t="s">
        <v>56</v>
      </c>
      <c r="F410" s="40"/>
      <c r="G410" s="41"/>
      <c r="H410" s="42"/>
      <c r="I410" s="42"/>
      <c r="J410" s="42"/>
      <c r="K410" s="42"/>
      <c r="L410" s="42"/>
      <c r="M410" s="42"/>
      <c r="N410" s="42"/>
      <c r="O410" s="56"/>
      <c r="P410" s="41"/>
      <c r="Q410" s="42"/>
      <c r="R410" s="42"/>
      <c r="S410" s="42"/>
      <c r="T410" s="42"/>
      <c r="U410" s="16"/>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row>
    <row r="411" spans="1:84" s="20" customFormat="1" ht="16.5" customHeight="1" x14ac:dyDescent="0.2">
      <c r="A411" s="70"/>
      <c r="B411" s="70"/>
      <c r="C411" s="43"/>
      <c r="D411" s="82"/>
      <c r="E411" s="75" t="s">
        <v>57</v>
      </c>
      <c r="F411" s="44">
        <f>F408-F409+F410</f>
        <v>1551</v>
      </c>
      <c r="G411" s="45">
        <f>G408-G409+G410</f>
        <v>1551</v>
      </c>
      <c r="H411" s="44">
        <f>H408-H409+H410</f>
        <v>1551</v>
      </c>
      <c r="I411" s="44"/>
      <c r="J411" s="44">
        <f>J408-J409+J410</f>
        <v>1551</v>
      </c>
      <c r="K411" s="44"/>
      <c r="L411" s="44"/>
      <c r="M411" s="44"/>
      <c r="N411" s="44"/>
      <c r="O411" s="46"/>
      <c r="P411" s="45"/>
      <c r="Q411" s="44"/>
      <c r="R411" s="44"/>
      <c r="S411" s="60"/>
      <c r="T411" s="60"/>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row>
    <row r="412" spans="1:84" s="106" customFormat="1" ht="16.5" customHeight="1" x14ac:dyDescent="0.2">
      <c r="A412" s="88"/>
      <c r="B412" s="88"/>
      <c r="C412" s="223" t="s">
        <v>60</v>
      </c>
      <c r="D412" s="224"/>
      <c r="E412" s="224"/>
      <c r="F412" s="224"/>
      <c r="G412" s="224"/>
      <c r="H412" s="224"/>
      <c r="I412" s="224"/>
      <c r="J412" s="224"/>
      <c r="K412" s="224"/>
      <c r="L412" s="224"/>
      <c r="M412" s="224"/>
      <c r="N412" s="224"/>
      <c r="O412" s="224"/>
      <c r="P412" s="224"/>
      <c r="Q412" s="224"/>
      <c r="R412" s="224"/>
      <c r="S412" s="224"/>
      <c r="T412" s="225"/>
    </row>
    <row r="413" spans="1:84" s="106" customFormat="1" ht="16.5" customHeight="1" x14ac:dyDescent="0.2">
      <c r="A413" s="88"/>
      <c r="B413" s="39"/>
      <c r="C413" s="179" t="s">
        <v>134</v>
      </c>
      <c r="D413" s="180"/>
      <c r="E413" s="180"/>
      <c r="F413" s="180"/>
      <c r="G413" s="180"/>
      <c r="H413" s="180"/>
      <c r="I413" s="180"/>
      <c r="J413" s="180"/>
      <c r="K413" s="180"/>
      <c r="L413" s="180"/>
      <c r="M413" s="180"/>
      <c r="N413" s="180"/>
      <c r="O413" s="180"/>
      <c r="P413" s="180"/>
      <c r="Q413" s="180"/>
      <c r="R413" s="180"/>
      <c r="S413" s="180"/>
      <c r="T413" s="181"/>
    </row>
    <row r="414" spans="1:84" s="106" customFormat="1" ht="16.5" customHeight="1" x14ac:dyDescent="0.2">
      <c r="A414" s="88"/>
      <c r="B414" s="39"/>
      <c r="C414" s="194" t="s">
        <v>150</v>
      </c>
      <c r="D414" s="195"/>
      <c r="E414" s="195"/>
      <c r="F414" s="195"/>
      <c r="G414" s="195"/>
      <c r="H414" s="195"/>
      <c r="I414" s="195"/>
      <c r="J414" s="195"/>
      <c r="K414" s="195"/>
      <c r="L414" s="195"/>
      <c r="M414" s="195"/>
      <c r="N414" s="195"/>
      <c r="O414" s="195"/>
      <c r="P414" s="195"/>
      <c r="Q414" s="195"/>
      <c r="R414" s="195"/>
      <c r="S414" s="195"/>
      <c r="T414" s="196"/>
    </row>
    <row r="415" spans="1:84" s="1" customFormat="1" ht="16.5" customHeight="1" x14ac:dyDescent="0.2">
      <c r="A415" s="39"/>
      <c r="B415" s="48">
        <v>85415</v>
      </c>
      <c r="C415" s="49"/>
      <c r="D415" s="176" t="s">
        <v>69</v>
      </c>
      <c r="E415" s="74" t="s">
        <v>54</v>
      </c>
      <c r="F415" s="40">
        <f>G415+P415</f>
        <v>22000</v>
      </c>
      <c r="G415" s="41">
        <f>H415+K415+L415+M415</f>
        <v>22000</v>
      </c>
      <c r="H415" s="42"/>
      <c r="I415" s="55"/>
      <c r="J415" s="38"/>
      <c r="K415" s="38"/>
      <c r="L415" s="38">
        <v>22000</v>
      </c>
      <c r="M415" s="55"/>
      <c r="N415" s="55"/>
      <c r="O415" s="156"/>
      <c r="P415" s="59"/>
      <c r="Q415" s="55"/>
      <c r="R415" s="55"/>
      <c r="S415" s="55"/>
      <c r="T415" s="5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row>
    <row r="416" spans="1:84" s="16" customFormat="1" ht="16.5" customHeight="1" x14ac:dyDescent="0.2">
      <c r="A416" s="39"/>
      <c r="B416" s="39"/>
      <c r="C416" s="47"/>
      <c r="D416" s="177"/>
      <c r="E416" s="74" t="s">
        <v>55</v>
      </c>
      <c r="F416" s="40"/>
      <c r="G416" s="41"/>
      <c r="H416" s="42"/>
      <c r="I416" s="107"/>
      <c r="J416" s="42"/>
      <c r="K416" s="42"/>
      <c r="L416" s="42"/>
      <c r="M416" s="107"/>
      <c r="N416" s="107"/>
      <c r="O416" s="157"/>
      <c r="P416" s="57"/>
      <c r="Q416" s="107"/>
      <c r="R416" s="107"/>
      <c r="S416" s="107"/>
      <c r="T416" s="107"/>
      <c r="U416" s="17"/>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row>
    <row r="417" spans="1:84" s="16" customFormat="1" ht="16.5" customHeight="1" x14ac:dyDescent="0.2">
      <c r="A417" s="39"/>
      <c r="B417" s="39"/>
      <c r="C417" s="47"/>
      <c r="D417" s="177"/>
      <c r="E417" s="74" t="s">
        <v>56</v>
      </c>
      <c r="F417" s="40">
        <f>G417+P417</f>
        <v>9839</v>
      </c>
      <c r="G417" s="41">
        <f>H417+K417+L417+M417</f>
        <v>9839</v>
      </c>
      <c r="H417" s="42"/>
      <c r="I417" s="107"/>
      <c r="J417" s="42"/>
      <c r="K417" s="42"/>
      <c r="L417" s="42">
        <f>L421+L425</f>
        <v>9839</v>
      </c>
      <c r="M417" s="107"/>
      <c r="N417" s="107"/>
      <c r="O417" s="157"/>
      <c r="P417" s="57"/>
      <c r="Q417" s="107"/>
      <c r="R417" s="107"/>
      <c r="S417" s="107"/>
      <c r="T417" s="107"/>
      <c r="U417" s="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row>
    <row r="418" spans="1:84" s="20" customFormat="1" ht="16.5" customHeight="1" x14ac:dyDescent="0.2">
      <c r="A418" s="70"/>
      <c r="B418" s="70"/>
      <c r="C418" s="43"/>
      <c r="D418" s="178"/>
      <c r="E418" s="75" t="s">
        <v>57</v>
      </c>
      <c r="F418" s="44">
        <f>F415-F416+F417</f>
        <v>31839</v>
      </c>
      <c r="G418" s="45">
        <f>G415-G416+G417</f>
        <v>31839</v>
      </c>
      <c r="H418" s="44"/>
      <c r="I418" s="44"/>
      <c r="J418" s="60"/>
      <c r="K418" s="44"/>
      <c r="L418" s="44">
        <f>L415-L416+L417</f>
        <v>31839</v>
      </c>
      <c r="M418" s="44"/>
      <c r="N418" s="44"/>
      <c r="O418" s="46"/>
      <c r="P418" s="45"/>
      <c r="Q418" s="44"/>
      <c r="R418" s="44"/>
      <c r="S418" s="60"/>
      <c r="T418" s="60"/>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row>
    <row r="419" spans="1:84" s="1" customFormat="1" ht="16.5" customHeight="1" x14ac:dyDescent="0.2">
      <c r="A419" s="47"/>
      <c r="B419" s="47"/>
      <c r="C419" s="47">
        <v>3240</v>
      </c>
      <c r="D419" s="182" t="s">
        <v>38</v>
      </c>
      <c r="E419" s="74" t="s">
        <v>54</v>
      </c>
      <c r="F419" s="40">
        <f>G419+P419</f>
        <v>19000</v>
      </c>
      <c r="G419" s="41">
        <f>H419+K419+L419+M419</f>
        <v>19000</v>
      </c>
      <c r="H419" s="42"/>
      <c r="I419" s="42"/>
      <c r="J419" s="42"/>
      <c r="K419" s="42"/>
      <c r="L419" s="42">
        <v>19000</v>
      </c>
      <c r="M419" s="42"/>
      <c r="N419" s="42"/>
      <c r="O419" s="56"/>
      <c r="P419" s="57"/>
      <c r="Q419" s="42"/>
      <c r="R419" s="42"/>
      <c r="S419" s="42"/>
      <c r="T419" s="42"/>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row>
    <row r="420" spans="1:84" s="16" customFormat="1" ht="16.5" customHeight="1" x14ac:dyDescent="0.2">
      <c r="A420" s="39"/>
      <c r="B420" s="39"/>
      <c r="C420" s="47"/>
      <c r="D420" s="183"/>
      <c r="E420" s="74" t="s">
        <v>55</v>
      </c>
      <c r="F420" s="40"/>
      <c r="G420" s="41"/>
      <c r="H420" s="42"/>
      <c r="I420" s="42"/>
      <c r="J420" s="42"/>
      <c r="K420" s="42"/>
      <c r="L420" s="42"/>
      <c r="M420" s="42"/>
      <c r="N420" s="42"/>
      <c r="O420" s="56"/>
      <c r="P420" s="41"/>
      <c r="Q420" s="42"/>
      <c r="R420" s="42"/>
      <c r="S420" s="42"/>
      <c r="T420" s="42"/>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row>
    <row r="421" spans="1:84" s="16" customFormat="1" ht="16.5" customHeight="1" x14ac:dyDescent="0.2">
      <c r="A421" s="39"/>
      <c r="B421" s="39"/>
      <c r="C421" s="47"/>
      <c r="D421" s="183"/>
      <c r="E421" s="74" t="s">
        <v>56</v>
      </c>
      <c r="F421" s="40">
        <f>G421+P421</f>
        <v>9244</v>
      </c>
      <c r="G421" s="41">
        <f>H421+K421+L421+M421</f>
        <v>9244</v>
      </c>
      <c r="H421" s="42"/>
      <c r="I421" s="42"/>
      <c r="J421" s="42"/>
      <c r="K421" s="42"/>
      <c r="L421" s="42">
        <v>9244</v>
      </c>
      <c r="M421" s="42"/>
      <c r="N421" s="42"/>
      <c r="O421" s="56"/>
      <c r="P421" s="41"/>
      <c r="Q421" s="42"/>
      <c r="R421" s="42"/>
      <c r="S421" s="42"/>
      <c r="T421" s="42"/>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row>
    <row r="422" spans="1:84" s="20" customFormat="1" ht="16.5" customHeight="1" x14ac:dyDescent="0.2">
      <c r="A422" s="70"/>
      <c r="B422" s="70"/>
      <c r="C422" s="43"/>
      <c r="D422" s="184"/>
      <c r="E422" s="75" t="s">
        <v>57</v>
      </c>
      <c r="F422" s="44">
        <f>F419-F420+F421</f>
        <v>28244</v>
      </c>
      <c r="G422" s="45">
        <f>G419-G420+G421</f>
        <v>28244</v>
      </c>
      <c r="H422" s="44"/>
      <c r="I422" s="44"/>
      <c r="J422" s="44"/>
      <c r="K422" s="44"/>
      <c r="L422" s="44">
        <f>L419-L420+L421</f>
        <v>28244</v>
      </c>
      <c r="M422" s="44"/>
      <c r="N422" s="44"/>
      <c r="O422" s="46"/>
      <c r="P422" s="45"/>
      <c r="Q422" s="44"/>
      <c r="R422" s="44"/>
      <c r="S422" s="60"/>
      <c r="T422" s="60"/>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row>
    <row r="423" spans="1:84" s="1" customFormat="1" ht="16.5" customHeight="1" x14ac:dyDescent="0.2">
      <c r="A423" s="47"/>
      <c r="B423" s="47"/>
      <c r="C423" s="47">
        <v>3260</v>
      </c>
      <c r="D423" s="182" t="s">
        <v>39</v>
      </c>
      <c r="E423" s="74" t="s">
        <v>54</v>
      </c>
      <c r="F423" s="40">
        <f>G423+P423</f>
        <v>3000</v>
      </c>
      <c r="G423" s="41">
        <f>H423+K423+L423+M423</f>
        <v>3000</v>
      </c>
      <c r="H423" s="42"/>
      <c r="I423" s="42"/>
      <c r="J423" s="42"/>
      <c r="K423" s="42"/>
      <c r="L423" s="42">
        <v>3000</v>
      </c>
      <c r="M423" s="42"/>
      <c r="N423" s="42"/>
      <c r="O423" s="56"/>
      <c r="P423" s="57"/>
      <c r="Q423" s="42"/>
      <c r="R423" s="42"/>
      <c r="S423" s="42"/>
      <c r="T423" s="42"/>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row>
    <row r="424" spans="1:84" s="16" customFormat="1" ht="16.5" customHeight="1" x14ac:dyDescent="0.2">
      <c r="A424" s="39"/>
      <c r="B424" s="39"/>
      <c r="C424" s="47"/>
      <c r="D424" s="183"/>
      <c r="E424" s="74" t="s">
        <v>55</v>
      </c>
      <c r="F424" s="40"/>
      <c r="G424" s="41"/>
      <c r="H424" s="42"/>
      <c r="I424" s="42"/>
      <c r="J424" s="42"/>
      <c r="K424" s="42"/>
      <c r="L424" s="42"/>
      <c r="M424" s="42"/>
      <c r="N424" s="42"/>
      <c r="O424" s="56"/>
      <c r="P424" s="41"/>
      <c r="Q424" s="42"/>
      <c r="R424" s="42"/>
      <c r="S424" s="42"/>
      <c r="T424" s="42"/>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row>
    <row r="425" spans="1:84" s="16" customFormat="1" ht="16.5" customHeight="1" x14ac:dyDescent="0.2">
      <c r="A425" s="39"/>
      <c r="B425" s="39"/>
      <c r="C425" s="47"/>
      <c r="D425" s="183"/>
      <c r="E425" s="74" t="s">
        <v>56</v>
      </c>
      <c r="F425" s="40">
        <f>G425+P425</f>
        <v>595</v>
      </c>
      <c r="G425" s="41">
        <f>H425+K425+L425+M425</f>
        <v>595</v>
      </c>
      <c r="H425" s="42"/>
      <c r="I425" s="42"/>
      <c r="J425" s="42"/>
      <c r="K425" s="42"/>
      <c r="L425" s="42">
        <v>595</v>
      </c>
      <c r="M425" s="42"/>
      <c r="N425" s="42"/>
      <c r="O425" s="56"/>
      <c r="P425" s="41"/>
      <c r="Q425" s="42"/>
      <c r="R425" s="42"/>
      <c r="S425" s="42"/>
      <c r="T425" s="42"/>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row>
    <row r="426" spans="1:84" s="20" customFormat="1" ht="16.5" customHeight="1" x14ac:dyDescent="0.2">
      <c r="A426" s="70"/>
      <c r="B426" s="70"/>
      <c r="C426" s="43"/>
      <c r="D426" s="184"/>
      <c r="E426" s="75" t="s">
        <v>57</v>
      </c>
      <c r="F426" s="44">
        <f>F423-F424+F425</f>
        <v>3595</v>
      </c>
      <c r="G426" s="45">
        <f>G423-G424+G425</f>
        <v>3595</v>
      </c>
      <c r="H426" s="44"/>
      <c r="I426" s="44"/>
      <c r="J426" s="44"/>
      <c r="K426" s="44"/>
      <c r="L426" s="44">
        <f>L423-L424+L425</f>
        <v>3595</v>
      </c>
      <c r="M426" s="44"/>
      <c r="N426" s="44"/>
      <c r="O426" s="46"/>
      <c r="P426" s="45"/>
      <c r="Q426" s="44"/>
      <c r="R426" s="44"/>
      <c r="S426" s="60"/>
      <c r="T426" s="60"/>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row>
    <row r="427" spans="1:84" s="106" customFormat="1" ht="16.5" customHeight="1" x14ac:dyDescent="0.2">
      <c r="A427" s="88"/>
      <c r="B427" s="88"/>
      <c r="C427" s="223" t="s">
        <v>60</v>
      </c>
      <c r="D427" s="224"/>
      <c r="E427" s="224"/>
      <c r="F427" s="224"/>
      <c r="G427" s="224"/>
      <c r="H427" s="224"/>
      <c r="I427" s="224"/>
      <c r="J427" s="224"/>
      <c r="K427" s="224"/>
      <c r="L427" s="224"/>
      <c r="M427" s="224"/>
      <c r="N427" s="224"/>
      <c r="O427" s="224"/>
      <c r="P427" s="224"/>
      <c r="Q427" s="224"/>
      <c r="R427" s="224"/>
      <c r="S427" s="224"/>
      <c r="T427" s="225"/>
    </row>
    <row r="428" spans="1:84" s="106" customFormat="1" ht="16.5" customHeight="1" x14ac:dyDescent="0.2">
      <c r="A428" s="88"/>
      <c r="B428" s="39"/>
      <c r="C428" s="179" t="s">
        <v>91</v>
      </c>
      <c r="D428" s="180"/>
      <c r="E428" s="180"/>
      <c r="F428" s="180"/>
      <c r="G428" s="180"/>
      <c r="H428" s="180"/>
      <c r="I428" s="180"/>
      <c r="J428" s="180"/>
      <c r="K428" s="180"/>
      <c r="L428" s="180"/>
      <c r="M428" s="180"/>
      <c r="N428" s="180"/>
      <c r="O428" s="180"/>
      <c r="P428" s="180"/>
      <c r="Q428" s="180"/>
      <c r="R428" s="180"/>
      <c r="S428" s="180"/>
      <c r="T428" s="181"/>
    </row>
    <row r="429" spans="1:84" s="106" customFormat="1" ht="44.25" customHeight="1" x14ac:dyDescent="0.2">
      <c r="A429" s="88"/>
      <c r="B429" s="39"/>
      <c r="C429" s="194" t="s">
        <v>154</v>
      </c>
      <c r="D429" s="195"/>
      <c r="E429" s="195"/>
      <c r="F429" s="195"/>
      <c r="G429" s="195"/>
      <c r="H429" s="195"/>
      <c r="I429" s="195"/>
      <c r="J429" s="195"/>
      <c r="K429" s="195"/>
      <c r="L429" s="195"/>
      <c r="M429" s="195"/>
      <c r="N429" s="195"/>
      <c r="O429" s="195"/>
      <c r="P429" s="195"/>
      <c r="Q429" s="195"/>
      <c r="R429" s="195"/>
      <c r="S429" s="195"/>
      <c r="T429" s="196"/>
    </row>
    <row r="430" spans="1:84" s="1" customFormat="1" ht="16.5" customHeight="1" x14ac:dyDescent="0.2">
      <c r="A430" s="50">
        <v>900</v>
      </c>
      <c r="B430" s="50"/>
      <c r="C430" s="100"/>
      <c r="D430" s="191" t="s">
        <v>11</v>
      </c>
      <c r="E430" s="78" t="s">
        <v>54</v>
      </c>
      <c r="F430" s="61">
        <f>G430+P430</f>
        <v>25315002.469999999</v>
      </c>
      <c r="G430" s="28">
        <f>H430+K430+L430+M430</f>
        <v>14469824.32</v>
      </c>
      <c r="H430" s="29">
        <f>SUM(I430:J430)</f>
        <v>14437284.52</v>
      </c>
      <c r="I430" s="29"/>
      <c r="J430" s="29">
        <v>14437284.52</v>
      </c>
      <c r="K430" s="29"/>
      <c r="L430" s="29"/>
      <c r="M430" s="29">
        <v>32539.8</v>
      </c>
      <c r="N430" s="51"/>
      <c r="O430" s="52"/>
      <c r="P430" s="28">
        <f>Q430+S430+T430</f>
        <v>10845178.15</v>
      </c>
      <c r="Q430" s="29">
        <v>10440997.32</v>
      </c>
      <c r="R430" s="29">
        <v>5836420.04</v>
      </c>
      <c r="S430" s="29"/>
      <c r="T430" s="29">
        <v>404180.83</v>
      </c>
      <c r="U430" s="2"/>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row>
    <row r="431" spans="1:84" s="16" customFormat="1" ht="16.5" customHeight="1" x14ac:dyDescent="0.2">
      <c r="A431" s="26"/>
      <c r="B431" s="26"/>
      <c r="C431" s="69"/>
      <c r="D431" s="192"/>
      <c r="E431" s="72" t="s">
        <v>55</v>
      </c>
      <c r="F431" s="27"/>
      <c r="G431" s="30"/>
      <c r="H431" s="31"/>
      <c r="I431" s="31"/>
      <c r="J431" s="31"/>
      <c r="K431" s="31"/>
      <c r="L431" s="31"/>
      <c r="M431" s="31"/>
      <c r="N431" s="53"/>
      <c r="O431" s="54"/>
      <c r="P431" s="30"/>
      <c r="Q431" s="31"/>
      <c r="R431" s="31"/>
      <c r="S431" s="31"/>
      <c r="T431" s="31"/>
      <c r="U431" s="17"/>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row>
    <row r="432" spans="1:84" s="16" customFormat="1" ht="16.5" customHeight="1" x14ac:dyDescent="0.2">
      <c r="A432" s="26"/>
      <c r="B432" s="26"/>
      <c r="C432" s="69"/>
      <c r="D432" s="192"/>
      <c r="E432" s="72" t="s">
        <v>56</v>
      </c>
      <c r="F432" s="27">
        <f>G432+P432</f>
        <v>1968</v>
      </c>
      <c r="G432" s="30">
        <f>H432+K432+L432+M432</f>
        <v>1968</v>
      </c>
      <c r="H432" s="31">
        <f>SUM(I432:J432)</f>
        <v>1968</v>
      </c>
      <c r="I432" s="31"/>
      <c r="J432" s="31">
        <f>J436</f>
        <v>1968</v>
      </c>
      <c r="K432" s="31"/>
      <c r="L432" s="31"/>
      <c r="M432" s="31"/>
      <c r="N432" s="53"/>
      <c r="O432" s="54"/>
      <c r="P432" s="30"/>
      <c r="Q432" s="31"/>
      <c r="R432" s="31"/>
      <c r="S432" s="31"/>
      <c r="T432" s="31"/>
      <c r="U432" s="17"/>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row>
    <row r="433" spans="1:84" s="20" customFormat="1" ht="16.5" customHeight="1" x14ac:dyDescent="0.2">
      <c r="A433" s="69"/>
      <c r="B433" s="69"/>
      <c r="C433" s="32"/>
      <c r="D433" s="193"/>
      <c r="E433" s="73" t="s">
        <v>57</v>
      </c>
      <c r="F433" s="33">
        <f t="shared" ref="F433:T433" si="28">F430-F431+F432</f>
        <v>25316970.469999999</v>
      </c>
      <c r="G433" s="89">
        <f t="shared" si="28"/>
        <v>14471792.32</v>
      </c>
      <c r="H433" s="33">
        <f t="shared" si="28"/>
        <v>14439252.52</v>
      </c>
      <c r="I433" s="33"/>
      <c r="J433" s="83">
        <f t="shared" si="28"/>
        <v>14439252.52</v>
      </c>
      <c r="K433" s="33"/>
      <c r="L433" s="33"/>
      <c r="M433" s="33">
        <f t="shared" si="28"/>
        <v>32539.8</v>
      </c>
      <c r="N433" s="33"/>
      <c r="O433" s="35"/>
      <c r="P433" s="34">
        <f t="shared" si="28"/>
        <v>10845178.15</v>
      </c>
      <c r="Q433" s="33">
        <f t="shared" si="28"/>
        <v>10440997.32</v>
      </c>
      <c r="R433" s="83">
        <f t="shared" si="28"/>
        <v>5836420.04</v>
      </c>
      <c r="S433" s="83"/>
      <c r="T433" s="83">
        <f t="shared" si="28"/>
        <v>404180.83</v>
      </c>
      <c r="U433" s="1"/>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row>
    <row r="434" spans="1:84" s="20" customFormat="1" ht="16.5" customHeight="1" x14ac:dyDescent="0.2">
      <c r="A434" s="39"/>
      <c r="B434" s="48">
        <v>90015</v>
      </c>
      <c r="C434" s="49"/>
      <c r="D434" s="176" t="s">
        <v>15</v>
      </c>
      <c r="E434" s="74" t="s">
        <v>54</v>
      </c>
      <c r="F434" s="36">
        <f>G434+P434</f>
        <v>1161000</v>
      </c>
      <c r="G434" s="37">
        <f>H434+K434+L434+M434</f>
        <v>1075000</v>
      </c>
      <c r="H434" s="38">
        <f>SUM(I434:J434)</f>
        <v>1075000</v>
      </c>
      <c r="I434" s="55"/>
      <c r="J434" s="38">
        <v>1075000</v>
      </c>
      <c r="K434" s="55"/>
      <c r="L434" s="55"/>
      <c r="M434" s="55"/>
      <c r="N434" s="55"/>
      <c r="O434" s="156"/>
      <c r="P434" s="37">
        <f>Q434+S434+T434</f>
        <v>86000</v>
      </c>
      <c r="Q434" s="38">
        <v>86000</v>
      </c>
      <c r="R434" s="55"/>
      <c r="S434" s="55"/>
      <c r="T434" s="55"/>
      <c r="U434" s="1"/>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row>
    <row r="435" spans="1:84" s="20" customFormat="1" ht="16.5" customHeight="1" x14ac:dyDescent="0.2">
      <c r="A435" s="39"/>
      <c r="B435" s="39"/>
      <c r="C435" s="47"/>
      <c r="D435" s="177"/>
      <c r="E435" s="74" t="s">
        <v>55</v>
      </c>
      <c r="F435" s="40"/>
      <c r="G435" s="41"/>
      <c r="H435" s="42"/>
      <c r="I435" s="107"/>
      <c r="J435" s="42"/>
      <c r="K435" s="107"/>
      <c r="L435" s="107"/>
      <c r="M435" s="107"/>
      <c r="N435" s="107"/>
      <c r="O435" s="157"/>
      <c r="P435" s="41"/>
      <c r="Q435" s="42"/>
      <c r="R435" s="107"/>
      <c r="S435" s="107"/>
      <c r="T435" s="107"/>
      <c r="U435" s="17"/>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row>
    <row r="436" spans="1:84" s="20" customFormat="1" ht="16.5" customHeight="1" x14ac:dyDescent="0.2">
      <c r="A436" s="39"/>
      <c r="B436" s="39"/>
      <c r="C436" s="47"/>
      <c r="D436" s="177"/>
      <c r="E436" s="74" t="s">
        <v>56</v>
      </c>
      <c r="F436" s="40">
        <f>G436+P436</f>
        <v>1968</v>
      </c>
      <c r="G436" s="41">
        <f>H436+K436+L436+M436</f>
        <v>1968</v>
      </c>
      <c r="H436" s="42">
        <f>SUM(I436:J436)</f>
        <v>1968</v>
      </c>
      <c r="I436" s="107"/>
      <c r="J436" s="42">
        <f>J440</f>
        <v>1968</v>
      </c>
      <c r="K436" s="107"/>
      <c r="L436" s="107"/>
      <c r="M436" s="107"/>
      <c r="N436" s="107"/>
      <c r="O436" s="157"/>
      <c r="P436" s="41"/>
      <c r="Q436" s="42"/>
      <c r="R436" s="107"/>
      <c r="S436" s="107"/>
      <c r="T436" s="107"/>
      <c r="U436" s="17"/>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row>
    <row r="437" spans="1:84" s="20" customFormat="1" ht="16.5" customHeight="1" x14ac:dyDescent="0.2">
      <c r="A437" s="70"/>
      <c r="B437" s="70"/>
      <c r="C437" s="43"/>
      <c r="D437" s="178"/>
      <c r="E437" s="75" t="s">
        <v>57</v>
      </c>
      <c r="F437" s="44">
        <f>F434-F435+F436</f>
        <v>1162968</v>
      </c>
      <c r="G437" s="45">
        <f>G434-G435+G436</f>
        <v>1076968</v>
      </c>
      <c r="H437" s="44">
        <f>H434-H435+H436</f>
        <v>1076968</v>
      </c>
      <c r="I437" s="44"/>
      <c r="J437" s="44">
        <f>J434-J435+J436</f>
        <v>1076968</v>
      </c>
      <c r="K437" s="44"/>
      <c r="L437" s="44"/>
      <c r="M437" s="44"/>
      <c r="N437" s="44"/>
      <c r="O437" s="46"/>
      <c r="P437" s="45">
        <f>P434-P435+P436</f>
        <v>86000</v>
      </c>
      <c r="Q437" s="44">
        <f>Q434-Q435+Q436</f>
        <v>86000</v>
      </c>
      <c r="R437" s="44"/>
      <c r="S437" s="60"/>
      <c r="T437" s="60"/>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row>
    <row r="438" spans="1:84" s="18" customFormat="1" ht="16.5" customHeight="1" x14ac:dyDescent="0.2">
      <c r="A438" s="47"/>
      <c r="B438" s="47"/>
      <c r="C438" s="47">
        <v>4300</v>
      </c>
      <c r="D438" s="182" t="s">
        <v>29</v>
      </c>
      <c r="E438" s="74" t="s">
        <v>54</v>
      </c>
      <c r="F438" s="40">
        <f>G438+P438</f>
        <v>20000</v>
      </c>
      <c r="G438" s="41">
        <f>H438+K438+L438+M438</f>
        <v>20000</v>
      </c>
      <c r="H438" s="42">
        <f>SUM(I438:J438)</f>
        <v>20000</v>
      </c>
      <c r="I438" s="42"/>
      <c r="J438" s="42">
        <v>20000</v>
      </c>
      <c r="K438" s="42"/>
      <c r="L438" s="42"/>
      <c r="M438" s="42"/>
      <c r="N438" s="42"/>
      <c r="O438" s="56"/>
      <c r="P438" s="57"/>
      <c r="Q438" s="42"/>
      <c r="R438" s="42"/>
      <c r="S438" s="42"/>
      <c r="T438" s="42"/>
      <c r="U438" s="1"/>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row>
    <row r="439" spans="1:84" s="17" customFormat="1" ht="16.5" customHeight="1" x14ac:dyDescent="0.2">
      <c r="A439" s="39"/>
      <c r="B439" s="39"/>
      <c r="C439" s="47"/>
      <c r="D439" s="183"/>
      <c r="E439" s="74" t="s">
        <v>55</v>
      </c>
      <c r="F439" s="40"/>
      <c r="G439" s="41"/>
      <c r="H439" s="42"/>
      <c r="I439" s="42"/>
      <c r="J439" s="42"/>
      <c r="K439" s="42"/>
      <c r="L439" s="42"/>
      <c r="M439" s="42"/>
      <c r="N439" s="42"/>
      <c r="O439" s="56"/>
      <c r="P439" s="41"/>
      <c r="Q439" s="42"/>
      <c r="R439" s="42"/>
      <c r="S439" s="42"/>
      <c r="T439" s="42"/>
      <c r="U439" s="16"/>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row>
    <row r="440" spans="1:84" s="17" customFormat="1" ht="16.5" customHeight="1" x14ac:dyDescent="0.2">
      <c r="A440" s="39"/>
      <c r="B440" s="39"/>
      <c r="C440" s="47"/>
      <c r="D440" s="183"/>
      <c r="E440" s="74" t="s">
        <v>56</v>
      </c>
      <c r="F440" s="40">
        <f>G440+P440</f>
        <v>1968</v>
      </c>
      <c r="G440" s="41">
        <f>H440+K440+L440+M440</f>
        <v>1968</v>
      </c>
      <c r="H440" s="42">
        <f>SUM(I440:J440)</f>
        <v>1968</v>
      </c>
      <c r="I440" s="42"/>
      <c r="J440" s="42">
        <v>1968</v>
      </c>
      <c r="K440" s="42"/>
      <c r="L440" s="42"/>
      <c r="M440" s="42"/>
      <c r="N440" s="42"/>
      <c r="O440" s="56"/>
      <c r="P440" s="41"/>
      <c r="Q440" s="42"/>
      <c r="R440" s="42"/>
      <c r="S440" s="42"/>
      <c r="T440" s="42"/>
      <c r="U440" s="16"/>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row>
    <row r="441" spans="1:84" s="20" customFormat="1" ht="16.5" customHeight="1" x14ac:dyDescent="0.2">
      <c r="A441" s="70"/>
      <c r="B441" s="70"/>
      <c r="C441" s="127"/>
      <c r="D441" s="184"/>
      <c r="E441" s="75" t="s">
        <v>57</v>
      </c>
      <c r="F441" s="44">
        <f>F438-F439+F440</f>
        <v>21968</v>
      </c>
      <c r="G441" s="45">
        <f>G438-G439+G440</f>
        <v>21968</v>
      </c>
      <c r="H441" s="44">
        <f>H438-H439+H440</f>
        <v>21968</v>
      </c>
      <c r="I441" s="44"/>
      <c r="J441" s="44">
        <f>J438-J439+J440</f>
        <v>21968</v>
      </c>
      <c r="K441" s="44"/>
      <c r="L441" s="44"/>
      <c r="M441" s="44"/>
      <c r="N441" s="44"/>
      <c r="O441" s="46"/>
      <c r="P441" s="45"/>
      <c r="Q441" s="44"/>
      <c r="R441" s="44"/>
      <c r="S441" s="60"/>
      <c r="T441" s="60"/>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row>
    <row r="442" spans="1:84" s="106" customFormat="1" ht="16.5" customHeight="1" x14ac:dyDescent="0.2">
      <c r="A442" s="88"/>
      <c r="B442" s="88"/>
      <c r="C442" s="223" t="s">
        <v>60</v>
      </c>
      <c r="D442" s="224"/>
      <c r="E442" s="224"/>
      <c r="F442" s="224"/>
      <c r="G442" s="224"/>
      <c r="H442" s="224"/>
      <c r="I442" s="224"/>
      <c r="J442" s="224"/>
      <c r="K442" s="224"/>
      <c r="L442" s="224"/>
      <c r="M442" s="224"/>
      <c r="N442" s="224"/>
      <c r="O442" s="224"/>
      <c r="P442" s="224"/>
      <c r="Q442" s="224"/>
      <c r="R442" s="224"/>
      <c r="S442" s="224"/>
      <c r="T442" s="225"/>
    </row>
    <row r="443" spans="1:84" s="106" customFormat="1" ht="16.5" customHeight="1" x14ac:dyDescent="0.2">
      <c r="A443" s="88"/>
      <c r="B443" s="39"/>
      <c r="C443" s="179" t="s">
        <v>90</v>
      </c>
      <c r="D443" s="180"/>
      <c r="E443" s="180"/>
      <c r="F443" s="180"/>
      <c r="G443" s="180"/>
      <c r="H443" s="180"/>
      <c r="I443" s="180"/>
      <c r="J443" s="180"/>
      <c r="K443" s="180"/>
      <c r="L443" s="180"/>
      <c r="M443" s="180"/>
      <c r="N443" s="180"/>
      <c r="O443" s="180"/>
      <c r="P443" s="180"/>
      <c r="Q443" s="180"/>
      <c r="R443" s="180"/>
      <c r="S443" s="180"/>
      <c r="T443" s="181"/>
    </row>
    <row r="444" spans="1:84" s="106" customFormat="1" ht="30" customHeight="1" x14ac:dyDescent="0.2">
      <c r="A444" s="88"/>
      <c r="B444" s="39"/>
      <c r="C444" s="194" t="s">
        <v>159</v>
      </c>
      <c r="D444" s="195"/>
      <c r="E444" s="195"/>
      <c r="F444" s="195"/>
      <c r="G444" s="195"/>
      <c r="H444" s="195"/>
      <c r="I444" s="195"/>
      <c r="J444" s="195"/>
      <c r="K444" s="195"/>
      <c r="L444" s="195"/>
      <c r="M444" s="195"/>
      <c r="N444" s="195"/>
      <c r="O444" s="195"/>
      <c r="P444" s="195"/>
      <c r="Q444" s="195"/>
      <c r="R444" s="195"/>
      <c r="S444" s="195"/>
      <c r="T444" s="196"/>
    </row>
    <row r="445" spans="1:84" s="14" customFormat="1" ht="16.5" customHeight="1" x14ac:dyDescent="0.2">
      <c r="A445" s="50">
        <v>926</v>
      </c>
      <c r="B445" s="50"/>
      <c r="C445" s="100"/>
      <c r="D445" s="191" t="s">
        <v>58</v>
      </c>
      <c r="E445" s="101" t="s">
        <v>54</v>
      </c>
      <c r="F445" s="27">
        <f>G445+P445</f>
        <v>10440047</v>
      </c>
      <c r="G445" s="28">
        <f>H445+K445+L445+M445</f>
        <v>10040047</v>
      </c>
      <c r="H445" s="29">
        <f>SUM(I445:J445)</f>
        <v>8622047</v>
      </c>
      <c r="I445" s="29">
        <v>3500692</v>
      </c>
      <c r="J445" s="29">
        <v>5121355</v>
      </c>
      <c r="K445" s="29">
        <v>240000</v>
      </c>
      <c r="L445" s="29">
        <v>1178000</v>
      </c>
      <c r="M445" s="29"/>
      <c r="N445" s="51"/>
      <c r="O445" s="52"/>
      <c r="P445" s="28">
        <f>Q445+S445+T445</f>
        <v>400000</v>
      </c>
      <c r="Q445" s="29">
        <f>Q449</f>
        <v>400000</v>
      </c>
      <c r="R445" s="51"/>
      <c r="S445" s="51"/>
      <c r="T445" s="29"/>
      <c r="U445" s="2"/>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row>
    <row r="446" spans="1:84" s="16" customFormat="1" ht="16.5" customHeight="1" x14ac:dyDescent="0.2">
      <c r="A446" s="26"/>
      <c r="B446" s="26"/>
      <c r="C446" s="69"/>
      <c r="D446" s="192"/>
      <c r="E446" s="101" t="s">
        <v>55</v>
      </c>
      <c r="F446" s="27">
        <f>G446+P446</f>
        <v>5000</v>
      </c>
      <c r="G446" s="30">
        <f>H446+K446+L446+M446</f>
        <v>5000</v>
      </c>
      <c r="H446" s="31">
        <f>SUM(I446:J446)</f>
        <v>5000</v>
      </c>
      <c r="I446" s="31"/>
      <c r="J446" s="31">
        <f>J450</f>
        <v>5000</v>
      </c>
      <c r="K446" s="31"/>
      <c r="L446" s="31"/>
      <c r="M446" s="31"/>
      <c r="N446" s="53"/>
      <c r="O446" s="54"/>
      <c r="P446" s="30"/>
      <c r="Q446" s="31"/>
      <c r="R446" s="53"/>
      <c r="S446" s="53"/>
      <c r="T446" s="31"/>
      <c r="U446" s="17"/>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row>
    <row r="447" spans="1:84" s="16" customFormat="1" ht="16.5" customHeight="1" x14ac:dyDescent="0.2">
      <c r="A447" s="26"/>
      <c r="B447" s="26"/>
      <c r="C447" s="69"/>
      <c r="D447" s="192"/>
      <c r="E447" s="101" t="s">
        <v>56</v>
      </c>
      <c r="F447" s="27">
        <f>G447+P447</f>
        <v>5000</v>
      </c>
      <c r="G447" s="30">
        <f>H447+K447+L447+M447</f>
        <v>5000</v>
      </c>
      <c r="H447" s="31">
        <f>SUM(I447:J447)</f>
        <v>5000</v>
      </c>
      <c r="I447" s="31"/>
      <c r="J447" s="31">
        <f>J451</f>
        <v>5000</v>
      </c>
      <c r="K447" s="31"/>
      <c r="L447" s="31"/>
      <c r="M447" s="31"/>
      <c r="N447" s="53"/>
      <c r="O447" s="54"/>
      <c r="P447" s="30"/>
      <c r="Q447" s="31"/>
      <c r="R447" s="53"/>
      <c r="S447" s="53"/>
      <c r="T447" s="31"/>
      <c r="U447" s="1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row>
    <row r="448" spans="1:84" s="20" customFormat="1" ht="16.5" customHeight="1" x14ac:dyDescent="0.2">
      <c r="A448" s="69"/>
      <c r="B448" s="69"/>
      <c r="C448" s="32"/>
      <c r="D448" s="193"/>
      <c r="E448" s="102" t="s">
        <v>57</v>
      </c>
      <c r="F448" s="33">
        <f t="shared" ref="F448:Q448" si="29">F445-F446+F447</f>
        <v>10440047</v>
      </c>
      <c r="G448" s="34">
        <f t="shared" si="29"/>
        <v>10040047</v>
      </c>
      <c r="H448" s="33">
        <f t="shared" si="29"/>
        <v>8622047</v>
      </c>
      <c r="I448" s="33">
        <f t="shared" si="29"/>
        <v>3500692</v>
      </c>
      <c r="J448" s="33">
        <f t="shared" si="29"/>
        <v>5121355</v>
      </c>
      <c r="K448" s="33">
        <f t="shared" si="29"/>
        <v>240000</v>
      </c>
      <c r="L448" s="33">
        <f t="shared" si="29"/>
        <v>1178000</v>
      </c>
      <c r="M448" s="33"/>
      <c r="N448" s="33"/>
      <c r="O448" s="35"/>
      <c r="P448" s="34">
        <f t="shared" si="29"/>
        <v>400000</v>
      </c>
      <c r="Q448" s="33">
        <f t="shared" si="29"/>
        <v>400000</v>
      </c>
      <c r="R448" s="33"/>
      <c r="S448" s="83"/>
      <c r="T448" s="83"/>
      <c r="U448" s="1"/>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row>
    <row r="449" spans="1:84" s="2" customFormat="1" ht="16.5" customHeight="1" x14ac:dyDescent="0.2">
      <c r="A449" s="39"/>
      <c r="B449" s="48">
        <v>92601</v>
      </c>
      <c r="C449" s="49"/>
      <c r="D449" s="176" t="s">
        <v>13</v>
      </c>
      <c r="E449" s="76" t="s">
        <v>54</v>
      </c>
      <c r="F449" s="36">
        <f>G449+P449</f>
        <v>10190047</v>
      </c>
      <c r="G449" s="37">
        <f>H449+K449+L449+M449</f>
        <v>9790047</v>
      </c>
      <c r="H449" s="38">
        <f>SUM(I449:J449)</f>
        <v>8612047</v>
      </c>
      <c r="I449" s="38">
        <v>3500692</v>
      </c>
      <c r="J449" s="38">
        <v>5111355</v>
      </c>
      <c r="K449" s="38"/>
      <c r="L449" s="38">
        <v>1178000</v>
      </c>
      <c r="M449" s="55"/>
      <c r="N449" s="55"/>
      <c r="O449" s="156"/>
      <c r="P449" s="37">
        <f>Q449+S449+T449</f>
        <v>400000</v>
      </c>
      <c r="Q449" s="38">
        <v>400000</v>
      </c>
      <c r="R449" s="55"/>
      <c r="S449" s="55"/>
      <c r="T449" s="55"/>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row>
    <row r="450" spans="1:84" s="16" customFormat="1" ht="16.5" customHeight="1" x14ac:dyDescent="0.2">
      <c r="A450" s="39"/>
      <c r="B450" s="39"/>
      <c r="C450" s="47"/>
      <c r="D450" s="177"/>
      <c r="E450" s="76" t="s">
        <v>55</v>
      </c>
      <c r="F450" s="40">
        <f>G450+P450</f>
        <v>5000</v>
      </c>
      <c r="G450" s="41">
        <f>H450+K450+L450+M450</f>
        <v>5000</v>
      </c>
      <c r="H450" s="42">
        <f>SUM(I450:J450)</f>
        <v>5000</v>
      </c>
      <c r="I450" s="42"/>
      <c r="J450" s="42">
        <f>J454+J458</f>
        <v>5000</v>
      </c>
      <c r="K450" s="42"/>
      <c r="L450" s="42"/>
      <c r="M450" s="107"/>
      <c r="N450" s="107"/>
      <c r="O450" s="157"/>
      <c r="P450" s="41"/>
      <c r="Q450" s="42"/>
      <c r="R450" s="107"/>
      <c r="S450" s="107"/>
      <c r="T450" s="107"/>
      <c r="U450" s="17"/>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row>
    <row r="451" spans="1:84" s="16" customFormat="1" ht="16.5" customHeight="1" x14ac:dyDescent="0.2">
      <c r="A451" s="39"/>
      <c r="B451" s="39"/>
      <c r="C451" s="47"/>
      <c r="D451" s="177"/>
      <c r="E451" s="76" t="s">
        <v>56</v>
      </c>
      <c r="F451" s="40">
        <f>G451+P451</f>
        <v>5000</v>
      </c>
      <c r="G451" s="41">
        <f>H451+K451+L451+M451</f>
        <v>5000</v>
      </c>
      <c r="H451" s="42">
        <f>SUM(I451:J451)</f>
        <v>5000</v>
      </c>
      <c r="I451" s="42"/>
      <c r="J451" s="42">
        <f>J455+J459</f>
        <v>5000</v>
      </c>
      <c r="K451" s="42"/>
      <c r="L451" s="42"/>
      <c r="M451" s="107"/>
      <c r="N451" s="107"/>
      <c r="O451" s="157"/>
      <c r="P451" s="41"/>
      <c r="Q451" s="42"/>
      <c r="R451" s="107"/>
      <c r="S451" s="107"/>
      <c r="T451" s="107"/>
      <c r="U451" s="17"/>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row>
    <row r="452" spans="1:84" s="20" customFormat="1" ht="16.5" customHeight="1" x14ac:dyDescent="0.2">
      <c r="A452" s="70"/>
      <c r="B452" s="70"/>
      <c r="C452" s="43"/>
      <c r="D452" s="178"/>
      <c r="E452" s="77" t="s">
        <v>57</v>
      </c>
      <c r="F452" s="44">
        <f t="shared" ref="F452:P452" si="30">F449-F450+F451</f>
        <v>10190047</v>
      </c>
      <c r="G452" s="45">
        <f t="shared" si="30"/>
        <v>9790047</v>
      </c>
      <c r="H452" s="44">
        <f t="shared" si="30"/>
        <v>8612047</v>
      </c>
      <c r="I452" s="60">
        <f>I449-I450+I451</f>
        <v>3500692</v>
      </c>
      <c r="J452" s="60">
        <f t="shared" si="30"/>
        <v>5111355</v>
      </c>
      <c r="K452" s="44"/>
      <c r="L452" s="60">
        <f>L449-L450+L451</f>
        <v>1178000</v>
      </c>
      <c r="M452" s="44"/>
      <c r="N452" s="44"/>
      <c r="O452" s="46"/>
      <c r="P452" s="45">
        <f t="shared" si="30"/>
        <v>400000</v>
      </c>
      <c r="Q452" s="44">
        <f>Q449-Q450+Q451</f>
        <v>400000</v>
      </c>
      <c r="R452" s="44"/>
      <c r="S452" s="60"/>
      <c r="T452" s="60"/>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row>
    <row r="453" spans="1:84" s="2" customFormat="1" ht="16.5" customHeight="1" x14ac:dyDescent="0.2">
      <c r="A453" s="39"/>
      <c r="B453" s="39"/>
      <c r="C453" s="47">
        <v>4210</v>
      </c>
      <c r="D453" s="182" t="s">
        <v>27</v>
      </c>
      <c r="E453" s="76" t="s">
        <v>54</v>
      </c>
      <c r="F453" s="40">
        <f>G453+P453</f>
        <v>450000</v>
      </c>
      <c r="G453" s="41">
        <f>H453+K453+L453+M453</f>
        <v>450000</v>
      </c>
      <c r="H453" s="42">
        <f>SUM(I453:J453)</f>
        <v>450000</v>
      </c>
      <c r="I453" s="42"/>
      <c r="J453" s="42">
        <v>450000</v>
      </c>
      <c r="K453" s="42"/>
      <c r="L453" s="42"/>
      <c r="M453" s="42"/>
      <c r="N453" s="42"/>
      <c r="O453" s="56"/>
      <c r="P453" s="57"/>
      <c r="Q453" s="42"/>
      <c r="R453" s="42"/>
      <c r="S453" s="42"/>
      <c r="T453" s="42"/>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row>
    <row r="454" spans="1:84" s="16" customFormat="1" ht="16.5" customHeight="1" x14ac:dyDescent="0.2">
      <c r="A454" s="39"/>
      <c r="B454" s="39"/>
      <c r="C454" s="47"/>
      <c r="D454" s="183"/>
      <c r="E454" s="76" t="s">
        <v>55</v>
      </c>
      <c r="F454" s="40">
        <f>G454+P454</f>
        <v>5000</v>
      </c>
      <c r="G454" s="41">
        <f>H454+K454+L454+M454</f>
        <v>5000</v>
      </c>
      <c r="H454" s="42">
        <f>SUM(I454:J454)</f>
        <v>5000</v>
      </c>
      <c r="I454" s="42"/>
      <c r="J454" s="42">
        <v>5000</v>
      </c>
      <c r="K454" s="42"/>
      <c r="L454" s="42"/>
      <c r="M454" s="42"/>
      <c r="N454" s="42"/>
      <c r="O454" s="56"/>
      <c r="P454" s="41"/>
      <c r="Q454" s="42"/>
      <c r="R454" s="42"/>
      <c r="S454" s="42"/>
      <c r="T454" s="42"/>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row>
    <row r="455" spans="1:84" s="16" customFormat="1" ht="16.5" customHeight="1" x14ac:dyDescent="0.2">
      <c r="A455" s="39"/>
      <c r="B455" s="39"/>
      <c r="C455" s="47"/>
      <c r="D455" s="183"/>
      <c r="E455" s="76" t="s">
        <v>56</v>
      </c>
      <c r="F455" s="40"/>
      <c r="G455" s="41"/>
      <c r="H455" s="42"/>
      <c r="I455" s="42"/>
      <c r="J455" s="42"/>
      <c r="K455" s="42"/>
      <c r="L455" s="42"/>
      <c r="M455" s="42"/>
      <c r="N455" s="42"/>
      <c r="O455" s="56"/>
      <c r="P455" s="41"/>
      <c r="Q455" s="42"/>
      <c r="R455" s="42"/>
      <c r="S455" s="42"/>
      <c r="T455" s="42"/>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row>
    <row r="456" spans="1:84" s="20" customFormat="1" ht="16.5" customHeight="1" x14ac:dyDescent="0.2">
      <c r="A456" s="70"/>
      <c r="B456" s="70"/>
      <c r="C456" s="43"/>
      <c r="D456" s="184"/>
      <c r="E456" s="77" t="s">
        <v>57</v>
      </c>
      <c r="F456" s="44">
        <f>F453-F454+F455</f>
        <v>445000</v>
      </c>
      <c r="G456" s="45">
        <f>G453-G454+G455</f>
        <v>445000</v>
      </c>
      <c r="H456" s="44">
        <f>H453-H454+H455</f>
        <v>445000</v>
      </c>
      <c r="I456" s="44"/>
      <c r="J456" s="44">
        <f>J453-J454+J455</f>
        <v>445000</v>
      </c>
      <c r="K456" s="44"/>
      <c r="L456" s="44"/>
      <c r="M456" s="44"/>
      <c r="N456" s="44"/>
      <c r="O456" s="46"/>
      <c r="P456" s="45"/>
      <c r="Q456" s="44"/>
      <c r="R456" s="44"/>
      <c r="S456" s="60"/>
      <c r="T456" s="60"/>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row>
    <row r="457" spans="1:84" s="1" customFormat="1" ht="16.5" customHeight="1" x14ac:dyDescent="0.2">
      <c r="A457" s="47"/>
      <c r="B457" s="47"/>
      <c r="C457" s="47">
        <v>4220</v>
      </c>
      <c r="D457" s="182" t="s">
        <v>59</v>
      </c>
      <c r="E457" s="76" t="s">
        <v>54</v>
      </c>
      <c r="F457" s="40">
        <f>G457+P457</f>
        <v>3000</v>
      </c>
      <c r="G457" s="41">
        <f>H457+K457+L457+M457</f>
        <v>3000</v>
      </c>
      <c r="H457" s="42">
        <f>SUM(I457:J457)</f>
        <v>3000</v>
      </c>
      <c r="I457" s="42"/>
      <c r="J457" s="42">
        <v>3000</v>
      </c>
      <c r="K457" s="42"/>
      <c r="L457" s="42"/>
      <c r="M457" s="42"/>
      <c r="N457" s="42"/>
      <c r="O457" s="56"/>
      <c r="P457" s="57"/>
      <c r="Q457" s="42"/>
      <c r="R457" s="42"/>
      <c r="S457" s="42"/>
      <c r="T457" s="42"/>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row>
    <row r="458" spans="1:84" s="16" customFormat="1" ht="16.5" customHeight="1" x14ac:dyDescent="0.2">
      <c r="A458" s="39"/>
      <c r="B458" s="39"/>
      <c r="C458" s="47"/>
      <c r="D458" s="183"/>
      <c r="E458" s="76" t="s">
        <v>55</v>
      </c>
      <c r="F458" s="40"/>
      <c r="G458" s="41"/>
      <c r="H458" s="42"/>
      <c r="I458" s="42"/>
      <c r="J458" s="42"/>
      <c r="K458" s="42"/>
      <c r="L458" s="42"/>
      <c r="M458" s="42"/>
      <c r="N458" s="42"/>
      <c r="O458" s="56"/>
      <c r="P458" s="41"/>
      <c r="Q458" s="42"/>
      <c r="R458" s="42"/>
      <c r="S458" s="42"/>
      <c r="T458" s="42"/>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row>
    <row r="459" spans="1:84" s="16" customFormat="1" ht="16.5" customHeight="1" x14ac:dyDescent="0.2">
      <c r="A459" s="39"/>
      <c r="B459" s="39"/>
      <c r="C459" s="47"/>
      <c r="D459" s="183"/>
      <c r="E459" s="76" t="s">
        <v>56</v>
      </c>
      <c r="F459" s="40">
        <f>G459+P459</f>
        <v>5000</v>
      </c>
      <c r="G459" s="41">
        <f>H459+K459+L459+M459</f>
        <v>5000</v>
      </c>
      <c r="H459" s="42">
        <f>SUM(I459:J459)</f>
        <v>5000</v>
      </c>
      <c r="I459" s="42"/>
      <c r="J459" s="42">
        <v>5000</v>
      </c>
      <c r="K459" s="42"/>
      <c r="L459" s="42"/>
      <c r="M459" s="42"/>
      <c r="N459" s="42"/>
      <c r="O459" s="56"/>
      <c r="P459" s="41"/>
      <c r="Q459" s="42"/>
      <c r="R459" s="42"/>
      <c r="S459" s="42"/>
      <c r="T459" s="42"/>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row>
    <row r="460" spans="1:84" s="20" customFormat="1" ht="16.5" customHeight="1" x14ac:dyDescent="0.2">
      <c r="A460" s="70"/>
      <c r="B460" s="70"/>
      <c r="C460" s="43"/>
      <c r="D460" s="184"/>
      <c r="E460" s="77" t="s">
        <v>57</v>
      </c>
      <c r="F460" s="44">
        <f>F457-F458+F459</f>
        <v>8000</v>
      </c>
      <c r="G460" s="45">
        <f>G457-G458+G459</f>
        <v>8000</v>
      </c>
      <c r="H460" s="44">
        <f>H457-H458+H459</f>
        <v>8000</v>
      </c>
      <c r="I460" s="44"/>
      <c r="J460" s="44">
        <f>J457-J458+J459</f>
        <v>8000</v>
      </c>
      <c r="K460" s="44"/>
      <c r="L460" s="44"/>
      <c r="M460" s="44"/>
      <c r="N460" s="44"/>
      <c r="O460" s="46"/>
      <c r="P460" s="45"/>
      <c r="Q460" s="44"/>
      <c r="R460" s="44"/>
      <c r="S460" s="60"/>
      <c r="T460" s="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row>
    <row r="461" spans="1:84" s="106" customFormat="1" ht="16.5" customHeight="1" x14ac:dyDescent="0.2">
      <c r="A461" s="88"/>
      <c r="B461" s="88"/>
      <c r="C461" s="223" t="s">
        <v>60</v>
      </c>
      <c r="D461" s="224"/>
      <c r="E461" s="224"/>
      <c r="F461" s="224"/>
      <c r="G461" s="224"/>
      <c r="H461" s="224"/>
      <c r="I461" s="224"/>
      <c r="J461" s="224"/>
      <c r="K461" s="224"/>
      <c r="L461" s="224"/>
      <c r="M461" s="224"/>
      <c r="N461" s="224"/>
      <c r="O461" s="224"/>
      <c r="P461" s="224"/>
      <c r="Q461" s="224"/>
      <c r="R461" s="224"/>
      <c r="S461" s="224"/>
      <c r="T461" s="225"/>
    </row>
    <row r="462" spans="1:84" s="106" customFormat="1" ht="16.5" customHeight="1" x14ac:dyDescent="0.2">
      <c r="A462" s="88"/>
      <c r="B462" s="39"/>
      <c r="C462" s="179" t="s">
        <v>103</v>
      </c>
      <c r="D462" s="180"/>
      <c r="E462" s="180"/>
      <c r="F462" s="180"/>
      <c r="G462" s="180"/>
      <c r="H462" s="180"/>
      <c r="I462" s="180"/>
      <c r="J462" s="180"/>
      <c r="K462" s="180"/>
      <c r="L462" s="180"/>
      <c r="M462" s="180"/>
      <c r="N462" s="180"/>
      <c r="O462" s="180"/>
      <c r="P462" s="180"/>
      <c r="Q462" s="180"/>
      <c r="R462" s="180"/>
      <c r="S462" s="180"/>
      <c r="T462" s="181"/>
    </row>
    <row r="463" spans="1:84" s="106" customFormat="1" ht="16.5" customHeight="1" x14ac:dyDescent="0.2">
      <c r="A463" s="88"/>
      <c r="B463" s="39"/>
      <c r="C463" s="179" t="s">
        <v>104</v>
      </c>
      <c r="D463" s="180"/>
      <c r="E463" s="180"/>
      <c r="F463" s="180"/>
      <c r="G463" s="180"/>
      <c r="H463" s="180"/>
      <c r="I463" s="180"/>
      <c r="J463" s="180"/>
      <c r="K463" s="180"/>
      <c r="L463" s="180"/>
      <c r="M463" s="180"/>
      <c r="N463" s="180"/>
      <c r="O463" s="180"/>
      <c r="P463" s="180"/>
      <c r="Q463" s="180"/>
      <c r="R463" s="180"/>
      <c r="S463" s="180"/>
      <c r="T463" s="181"/>
    </row>
    <row r="464" spans="1:84" s="106" customFormat="1" ht="16.5" customHeight="1" x14ac:dyDescent="0.2">
      <c r="A464" s="88"/>
      <c r="B464" s="39"/>
      <c r="C464" s="194" t="s">
        <v>105</v>
      </c>
      <c r="D464" s="195"/>
      <c r="E464" s="195"/>
      <c r="F464" s="195"/>
      <c r="G464" s="195"/>
      <c r="H464" s="195"/>
      <c r="I464" s="195"/>
      <c r="J464" s="195"/>
      <c r="K464" s="195"/>
      <c r="L464" s="195"/>
      <c r="M464" s="195"/>
      <c r="N464" s="195"/>
      <c r="O464" s="195"/>
      <c r="P464" s="195"/>
      <c r="Q464" s="195"/>
      <c r="R464" s="195"/>
      <c r="S464" s="195"/>
      <c r="T464" s="196"/>
    </row>
    <row r="465" spans="1:21" ht="18" customHeight="1" x14ac:dyDescent="0.2">
      <c r="A465" s="50"/>
      <c r="B465" s="50"/>
      <c r="C465" s="100"/>
      <c r="D465" s="220" t="s">
        <v>53</v>
      </c>
      <c r="E465" s="78" t="s">
        <v>54</v>
      </c>
      <c r="F465" s="109">
        <f>G465+P465</f>
        <v>208051906.06999999</v>
      </c>
      <c r="G465" s="58">
        <f>H465+K465+L465+M465+N465+O465</f>
        <v>172417594.56</v>
      </c>
      <c r="H465" s="51">
        <f>SUM(I465:J465)</f>
        <v>113578665.97999999</v>
      </c>
      <c r="I465" s="165">
        <v>70369989.459999993</v>
      </c>
      <c r="J465" s="138">
        <v>43208676.520000003</v>
      </c>
      <c r="K465" s="138">
        <v>10626528.460000001</v>
      </c>
      <c r="L465" s="138">
        <v>45615432.43</v>
      </c>
      <c r="M465" s="138">
        <v>632571.68999999994</v>
      </c>
      <c r="N465" s="138">
        <v>646904</v>
      </c>
      <c r="O465" s="138">
        <v>1317492</v>
      </c>
      <c r="P465" s="110">
        <f>Q465+S465+T465</f>
        <v>35634311.509999998</v>
      </c>
      <c r="Q465" s="138">
        <v>35095130.68</v>
      </c>
      <c r="R465" s="138">
        <v>22702335.190000001</v>
      </c>
      <c r="S465" s="139"/>
      <c r="T465" s="138">
        <v>539180.82999999996</v>
      </c>
    </row>
    <row r="466" spans="1:21" ht="18" customHeight="1" x14ac:dyDescent="0.2">
      <c r="A466" s="26"/>
      <c r="B466" s="26"/>
      <c r="C466" s="69"/>
      <c r="D466" s="221"/>
      <c r="E466" s="72" t="s">
        <v>55</v>
      </c>
      <c r="F466" s="27">
        <f>G466+P466</f>
        <v>286064</v>
      </c>
      <c r="G466" s="30">
        <f>H466+K466+L466+M466+N466+O466</f>
        <v>286064</v>
      </c>
      <c r="H466" s="31">
        <f>SUM(I466:J466)</f>
        <v>286064</v>
      </c>
      <c r="I466" s="140">
        <f>I11+I42+I83+I98+I115+I302+I382+I431+I446</f>
        <v>140819</v>
      </c>
      <c r="J466" s="140">
        <f>J11+J42+J83+J98+J115+J302+J382+J431+J446</f>
        <v>145245</v>
      </c>
      <c r="K466" s="140"/>
      <c r="L466" s="140"/>
      <c r="M466" s="140"/>
      <c r="N466" s="140"/>
      <c r="O466" s="140"/>
      <c r="P466" s="65"/>
      <c r="Q466" s="140"/>
      <c r="R466" s="140"/>
      <c r="S466" s="141"/>
      <c r="T466" s="140"/>
      <c r="U466" s="5"/>
    </row>
    <row r="467" spans="1:21" ht="18" customHeight="1" x14ac:dyDescent="0.2">
      <c r="A467" s="26"/>
      <c r="B467" s="26"/>
      <c r="C467" s="69"/>
      <c r="D467" s="221"/>
      <c r="E467" s="72" t="s">
        <v>56</v>
      </c>
      <c r="F467" s="27">
        <f>G467+P467</f>
        <v>307608</v>
      </c>
      <c r="G467" s="30">
        <f>H467+K467+L467+M467+N467+O467</f>
        <v>307608</v>
      </c>
      <c r="H467" s="31">
        <f>SUM(I467:J467)</f>
        <v>254332.04</v>
      </c>
      <c r="I467" s="140">
        <f>I12+I43+I84+I99+I116+I303+I383+I432+I447</f>
        <v>106457.04000000001</v>
      </c>
      <c r="J467" s="140">
        <f>J12+J43+J84+J99+J116+J303+J383+J432+J447</f>
        <v>147875</v>
      </c>
      <c r="K467" s="140"/>
      <c r="L467" s="140">
        <f>L12+L43+L84+L99+L116+L303+L383+L432+L447</f>
        <v>53275.96</v>
      </c>
      <c r="M467" s="140"/>
      <c r="N467" s="140"/>
      <c r="O467" s="140"/>
      <c r="P467" s="65"/>
      <c r="Q467" s="140"/>
      <c r="R467" s="140"/>
      <c r="S467" s="141"/>
      <c r="T467" s="140"/>
      <c r="U467" s="5"/>
    </row>
    <row r="468" spans="1:21" ht="18" customHeight="1" x14ac:dyDescent="0.2">
      <c r="A468" s="32"/>
      <c r="B468" s="32"/>
      <c r="C468" s="32"/>
      <c r="D468" s="222"/>
      <c r="E468" s="73" t="s">
        <v>57</v>
      </c>
      <c r="F468" s="33">
        <f t="shared" ref="F468:T468" si="31">F465-F466+F467</f>
        <v>208073450.06999999</v>
      </c>
      <c r="G468" s="34">
        <f t="shared" si="31"/>
        <v>172439138.56</v>
      </c>
      <c r="H468" s="33">
        <f t="shared" si="31"/>
        <v>113546934.02</v>
      </c>
      <c r="I468" s="33">
        <f t="shared" si="31"/>
        <v>70335627.5</v>
      </c>
      <c r="J468" s="33">
        <f t="shared" ref="J468:O468" si="32">J465-J466+J467</f>
        <v>43211306.520000003</v>
      </c>
      <c r="K468" s="33">
        <f t="shared" si="32"/>
        <v>10626528.460000001</v>
      </c>
      <c r="L468" s="33">
        <f t="shared" si="32"/>
        <v>45668708.390000001</v>
      </c>
      <c r="M468" s="33">
        <f t="shared" si="32"/>
        <v>632571.68999999994</v>
      </c>
      <c r="N468" s="33">
        <f t="shared" si="32"/>
        <v>646904</v>
      </c>
      <c r="O468" s="33">
        <f t="shared" si="32"/>
        <v>1317492</v>
      </c>
      <c r="P468" s="34">
        <f t="shared" si="31"/>
        <v>35634311.509999998</v>
      </c>
      <c r="Q468" s="33">
        <f t="shared" si="31"/>
        <v>35095130.68</v>
      </c>
      <c r="R468" s="33">
        <f t="shared" si="31"/>
        <v>22702335.190000001</v>
      </c>
      <c r="S468" s="33"/>
      <c r="T468" s="83">
        <f t="shared" si="31"/>
        <v>539180.82999999996</v>
      </c>
      <c r="U468" s="1"/>
    </row>
    <row r="469" spans="1:21" s="105" customFormat="1" ht="15.75" customHeight="1" x14ac:dyDescent="0.2">
      <c r="A469" s="111"/>
      <c r="B469" s="111"/>
      <c r="C469" s="111"/>
      <c r="D469" s="112"/>
      <c r="E469" s="166"/>
      <c r="F469" s="167"/>
      <c r="G469" s="168"/>
      <c r="H469" s="104"/>
      <c r="I469" s="104"/>
      <c r="J469" s="104"/>
      <c r="K469" s="169"/>
      <c r="L469" s="169"/>
      <c r="M469" s="104"/>
      <c r="N469" s="104"/>
      <c r="O469" s="104"/>
      <c r="P469" s="103"/>
      <c r="Q469" s="170"/>
      <c r="R469" s="104"/>
      <c r="S469" s="104"/>
      <c r="T469" s="104"/>
    </row>
    <row r="470" spans="1:21" s="105" customFormat="1" ht="15.75" customHeight="1" x14ac:dyDescent="0.2">
      <c r="A470" s="111"/>
      <c r="B470" s="111"/>
      <c r="C470" s="111"/>
      <c r="D470" s="112"/>
      <c r="E470" s="166"/>
      <c r="F470" s="167"/>
      <c r="G470" s="168"/>
      <c r="H470" s="104"/>
      <c r="I470" s="104"/>
      <c r="J470" s="104"/>
      <c r="K470" s="169"/>
      <c r="L470" s="169"/>
      <c r="M470" s="104"/>
      <c r="N470" s="104"/>
      <c r="O470" s="104"/>
      <c r="P470" s="103"/>
      <c r="Q470" s="170"/>
      <c r="R470" s="104"/>
      <c r="S470" s="104"/>
      <c r="T470" s="104"/>
    </row>
  </sheetData>
  <mergeCells count="216">
    <mergeCell ref="C280:T280"/>
    <mergeCell ref="C281:T281"/>
    <mergeCell ref="C282:T282"/>
    <mergeCell ref="C283:T283"/>
    <mergeCell ref="C284:T284"/>
    <mergeCell ref="C285:T285"/>
    <mergeCell ref="C286:T286"/>
    <mergeCell ref="C250:T250"/>
    <mergeCell ref="C254:T254"/>
    <mergeCell ref="C255:T255"/>
    <mergeCell ref="C251:T251"/>
    <mergeCell ref="C252:T252"/>
    <mergeCell ref="C253:T253"/>
    <mergeCell ref="C206:T206"/>
    <mergeCell ref="C207:T207"/>
    <mergeCell ref="C208:T208"/>
    <mergeCell ref="C209:T209"/>
    <mergeCell ref="C210:T210"/>
    <mergeCell ref="C223:T223"/>
    <mergeCell ref="C226:T226"/>
    <mergeCell ref="C227:T227"/>
    <mergeCell ref="C228:T228"/>
    <mergeCell ref="C142:T142"/>
    <mergeCell ref="C150:T150"/>
    <mergeCell ref="C155:T155"/>
    <mergeCell ref="C156:T156"/>
    <mergeCell ref="C157:T157"/>
    <mergeCell ref="C204:T204"/>
    <mergeCell ref="C205:T205"/>
    <mergeCell ref="C187:T187"/>
    <mergeCell ref="C188:T188"/>
    <mergeCell ref="C189:T189"/>
    <mergeCell ref="C183:T183"/>
    <mergeCell ref="C184:T184"/>
    <mergeCell ref="C143:T143"/>
    <mergeCell ref="C148:T148"/>
    <mergeCell ref="C149:T149"/>
    <mergeCell ref="C229:T229"/>
    <mergeCell ref="C442:T442"/>
    <mergeCell ref="C443:T443"/>
    <mergeCell ref="C444:T444"/>
    <mergeCell ref="C461:T461"/>
    <mergeCell ref="C463:T463"/>
    <mergeCell ref="D66:D69"/>
    <mergeCell ref="C78:T78"/>
    <mergeCell ref="C79:T79"/>
    <mergeCell ref="C80:T80"/>
    <mergeCell ref="C81:T81"/>
    <mergeCell ref="C376:T376"/>
    <mergeCell ref="C379:T379"/>
    <mergeCell ref="C380:T380"/>
    <mergeCell ref="C427:T427"/>
    <mergeCell ref="C428:T428"/>
    <mergeCell ref="C429:T429"/>
    <mergeCell ref="C357:T357"/>
    <mergeCell ref="C358:T358"/>
    <mergeCell ref="C359:T359"/>
    <mergeCell ref="C325:T325"/>
    <mergeCell ref="C326:T326"/>
    <mergeCell ref="C327:T327"/>
    <mergeCell ref="C344:T344"/>
    <mergeCell ref="A1:G1"/>
    <mergeCell ref="G6:G8"/>
    <mergeCell ref="B5:B8"/>
    <mergeCell ref="A4:O4"/>
    <mergeCell ref="A5:A8"/>
    <mergeCell ref="C347:T347"/>
    <mergeCell ref="C348:T348"/>
    <mergeCell ref="C346:T346"/>
    <mergeCell ref="C345:T345"/>
    <mergeCell ref="C182:T182"/>
    <mergeCell ref="C37:T37"/>
    <mergeCell ref="C39:T39"/>
    <mergeCell ref="C40:T40"/>
    <mergeCell ref="C38:T38"/>
    <mergeCell ref="C61:T61"/>
    <mergeCell ref="C63:T63"/>
    <mergeCell ref="C64:T64"/>
    <mergeCell ref="C65:T65"/>
    <mergeCell ref="C62:T62"/>
    <mergeCell ref="C94:T94"/>
    <mergeCell ref="C95:T95"/>
    <mergeCell ref="C96:T96"/>
    <mergeCell ref="C109:T109"/>
    <mergeCell ref="C111:T111"/>
    <mergeCell ref="D10:D13"/>
    <mergeCell ref="D33:D36"/>
    <mergeCell ref="D14:D17"/>
    <mergeCell ref="D70:D73"/>
    <mergeCell ref="D74:D77"/>
    <mergeCell ref="T7:T8"/>
    <mergeCell ref="F5:F8"/>
    <mergeCell ref="S7:S8"/>
    <mergeCell ref="K7:K8"/>
    <mergeCell ref="N7:N8"/>
    <mergeCell ref="D45:D48"/>
    <mergeCell ref="D57:D60"/>
    <mergeCell ref="D25:D28"/>
    <mergeCell ref="D41:D44"/>
    <mergeCell ref="C22:T22"/>
    <mergeCell ref="C23:T23"/>
    <mergeCell ref="C24:T24"/>
    <mergeCell ref="D90:D93"/>
    <mergeCell ref="D86:D89"/>
    <mergeCell ref="D134:D137"/>
    <mergeCell ref="D82:D85"/>
    <mergeCell ref="D101:D104"/>
    <mergeCell ref="C112:T112"/>
    <mergeCell ref="C113:T113"/>
    <mergeCell ref="C110:T110"/>
    <mergeCell ref="D381:D384"/>
    <mergeCell ref="C464:T464"/>
    <mergeCell ref="D287:D290"/>
    <mergeCell ref="D340:D343"/>
    <mergeCell ref="D353:D356"/>
    <mergeCell ref="D332:D335"/>
    <mergeCell ref="D328:D331"/>
    <mergeCell ref="D368:D371"/>
    <mergeCell ref="D349:D352"/>
    <mergeCell ref="D317:D320"/>
    <mergeCell ref="C397:T397"/>
    <mergeCell ref="C402:T402"/>
    <mergeCell ref="C403:T403"/>
    <mergeCell ref="C412:T412"/>
    <mergeCell ref="C413:T413"/>
    <mergeCell ref="C414:T414"/>
    <mergeCell ref="C377:T377"/>
    <mergeCell ref="C378:T378"/>
    <mergeCell ref="C295:T295"/>
    <mergeCell ref="C299:T299"/>
    <mergeCell ref="C300:T300"/>
    <mergeCell ref="D465:D468"/>
    <mergeCell ref="D445:D448"/>
    <mergeCell ref="D453:D456"/>
    <mergeCell ref="D449:D452"/>
    <mergeCell ref="D457:D460"/>
    <mergeCell ref="D430:D433"/>
    <mergeCell ref="D360:D363"/>
    <mergeCell ref="D118:D121"/>
    <mergeCell ref="D97:D100"/>
    <mergeCell ref="D434:D437"/>
    <mergeCell ref="D260:D263"/>
    <mergeCell ref="D276:D279"/>
    <mergeCell ref="D423:D426"/>
    <mergeCell ref="D389:D392"/>
    <mergeCell ref="D372:D375"/>
    <mergeCell ref="D305:D308"/>
    <mergeCell ref="D321:D324"/>
    <mergeCell ref="D238:D241"/>
    <mergeCell ref="D364:D367"/>
    <mergeCell ref="D313:D316"/>
    <mergeCell ref="D309:D312"/>
    <mergeCell ref="D336:D339"/>
    <mergeCell ref="D404:D407"/>
    <mergeCell ref="D438:D441"/>
    <mergeCell ref="C5:C8"/>
    <mergeCell ref="G5:T5"/>
    <mergeCell ref="Q6:T6"/>
    <mergeCell ref="Q7:Q8"/>
    <mergeCell ref="L7:L8"/>
    <mergeCell ref="D5:D8"/>
    <mergeCell ref="M7:M8"/>
    <mergeCell ref="H6:O6"/>
    <mergeCell ref="O7:O8"/>
    <mergeCell ref="I7:J7"/>
    <mergeCell ref="H7:H8"/>
    <mergeCell ref="E5:E8"/>
    <mergeCell ref="P6:P8"/>
    <mergeCell ref="D53:D56"/>
    <mergeCell ref="D49:D52"/>
    <mergeCell ref="D114:D117"/>
    <mergeCell ref="D166:D169"/>
    <mergeCell ref="D174:D177"/>
    <mergeCell ref="D158:D161"/>
    <mergeCell ref="D196:D199"/>
    <mergeCell ref="D130:D133"/>
    <mergeCell ref="D122:D125"/>
    <mergeCell ref="D126:D129"/>
    <mergeCell ref="C190:T190"/>
    <mergeCell ref="C191:T191"/>
    <mergeCell ref="C185:T185"/>
    <mergeCell ref="C186:T186"/>
    <mergeCell ref="C151:T151"/>
    <mergeCell ref="C152:T152"/>
    <mergeCell ref="C153:T153"/>
    <mergeCell ref="C154:T154"/>
    <mergeCell ref="C144:T144"/>
    <mergeCell ref="C145:T145"/>
    <mergeCell ref="C146:T146"/>
    <mergeCell ref="C147:T147"/>
    <mergeCell ref="D162:D165"/>
    <mergeCell ref="D170:D173"/>
    <mergeCell ref="D415:D418"/>
    <mergeCell ref="C462:T462"/>
    <mergeCell ref="D211:D214"/>
    <mergeCell ref="C296:T296"/>
    <mergeCell ref="C297:T297"/>
    <mergeCell ref="C298:T298"/>
    <mergeCell ref="C224:T224"/>
    <mergeCell ref="C225:T225"/>
    <mergeCell ref="C400:T400"/>
    <mergeCell ref="C401:T401"/>
    <mergeCell ref="C398:T398"/>
    <mergeCell ref="C399:T399"/>
    <mergeCell ref="D419:D422"/>
    <mergeCell ref="D272:D275"/>
    <mergeCell ref="D256:D259"/>
    <mergeCell ref="D268:D271"/>
    <mergeCell ref="D219:D222"/>
    <mergeCell ref="D215:D218"/>
    <mergeCell ref="D234:D237"/>
    <mergeCell ref="D230:D233"/>
    <mergeCell ref="D301:D302"/>
    <mergeCell ref="D242:D245"/>
    <mergeCell ref="D246:D249"/>
    <mergeCell ref="D264:D267"/>
  </mergeCells>
  <phoneticPr fontId="1" type="noConversion"/>
  <printOptions horizontalCentered="1" gridLines="1"/>
  <pageMargins left="0.17" right="0.17" top="0.79" bottom="0.79" header="0.5" footer="0.5"/>
  <pageSetup paperSize="9" scale="70" orientation="landscape" horizontalDpi="300" verticalDpi="300" r:id="rId1"/>
  <headerFooter alignWithMargins="0">
    <oddHeader xml:space="preserve">&amp;C&amp;11
&amp;R
</oddHead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WYDATKI</vt:lpstr>
      <vt:lpstr>WYDATKI!Obszar_wydruku</vt:lpstr>
      <vt:lpstr>WYDATKI!Tytuły_wydruku</vt:lpstr>
    </vt:vector>
  </TitlesOfParts>
  <Company>Urząd Miejski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budzet</dc:creator>
  <cp:lastModifiedBy>Jadwiga Wojtczak</cp:lastModifiedBy>
  <cp:lastPrinted>2021-04-20T07:13:59Z</cp:lastPrinted>
  <dcterms:created xsi:type="dcterms:W3CDTF">2000-01-03T19:49:14Z</dcterms:created>
  <dcterms:modified xsi:type="dcterms:W3CDTF">2021-04-20T07:16:04Z</dcterms:modified>
</cp:coreProperties>
</file>