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96_30VI2021 zm budzetu 2021\"/>
    </mc:Choice>
  </mc:AlternateContent>
  <xr:revisionPtr revIDLastSave="0" documentId="13_ncr:1_{C388602D-3384-4B2A-8550-F3E4D6C79C31}" xr6:coauthVersionLast="47" xr6:coauthVersionMax="47" xr10:uidLastSave="{00000000-0000-0000-0000-000000000000}"/>
  <bookViews>
    <workbookView xWindow="-165" yWindow="45" windowWidth="13725" windowHeight="15525" tabRatio="614" xr2:uid="{00000000-000D-0000-FFFF-FFFF00000000}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WYDATKI!$A$1:$T$356</definedName>
    <definedName name="_xlnm.Print_Titles" localSheetId="0">WYDATKI!$6:$9</definedName>
  </definedNames>
  <calcPr calcId="191029"/>
</workbook>
</file>

<file path=xl/calcChain.xml><?xml version="1.0" encoding="utf-8"?>
<calcChain xmlns="http://schemas.openxmlformats.org/spreadsheetml/2006/main">
  <c r="J43" i="1" l="1"/>
  <c r="J34" i="1"/>
  <c r="J35" i="1" s="1"/>
  <c r="J39" i="1"/>
  <c r="H38" i="1"/>
  <c r="G38" i="1" s="1"/>
  <c r="F38" i="1" s="1"/>
  <c r="H36" i="1"/>
  <c r="G36" i="1" s="1"/>
  <c r="J15" i="1"/>
  <c r="H23" i="1"/>
  <c r="G23" i="1" s="1"/>
  <c r="F23" i="1" s="1"/>
  <c r="J25" i="1"/>
  <c r="H22" i="1"/>
  <c r="G22" i="1" s="1"/>
  <c r="H42" i="1"/>
  <c r="G42" i="1" s="1"/>
  <c r="F42" i="1" s="1"/>
  <c r="H40" i="1"/>
  <c r="G40" i="1" s="1"/>
  <c r="H32" i="1"/>
  <c r="G32" i="1" s="1"/>
  <c r="F36" i="1" l="1"/>
  <c r="F39" i="1" s="1"/>
  <c r="G39" i="1"/>
  <c r="J11" i="1"/>
  <c r="H11" i="1" s="1"/>
  <c r="G11" i="1" s="1"/>
  <c r="F11" i="1" s="1"/>
  <c r="H39" i="1"/>
  <c r="H15" i="1"/>
  <c r="G15" i="1" s="1"/>
  <c r="F15" i="1" s="1"/>
  <c r="F22" i="1"/>
  <c r="F25" i="1" s="1"/>
  <c r="G25" i="1"/>
  <c r="H25" i="1"/>
  <c r="F40" i="1"/>
  <c r="F43" i="1" s="1"/>
  <c r="G43" i="1"/>
  <c r="H34" i="1"/>
  <c r="H43" i="1"/>
  <c r="F32" i="1"/>
  <c r="G34" i="1" l="1"/>
  <c r="H35" i="1"/>
  <c r="F34" i="1" l="1"/>
  <c r="F35" i="1" s="1"/>
  <c r="G35" i="1"/>
  <c r="K51" i="1" l="1"/>
  <c r="L258" i="1" l="1"/>
  <c r="G258" i="1" s="1"/>
  <c r="L263" i="1"/>
  <c r="G262" i="1"/>
  <c r="F262" i="1" s="1"/>
  <c r="G260" i="1"/>
  <c r="G256" i="1"/>
  <c r="F256" i="1" s="1"/>
  <c r="G263" i="1" l="1"/>
  <c r="L254" i="1"/>
  <c r="F258" i="1"/>
  <c r="F259" i="1" s="1"/>
  <c r="G259" i="1"/>
  <c r="L259" i="1"/>
  <c r="F260" i="1"/>
  <c r="F263" i="1" s="1"/>
  <c r="J209" i="1" l="1"/>
  <c r="J173" i="1" s="1"/>
  <c r="L208" i="1"/>
  <c r="I209" i="1"/>
  <c r="I173" i="1" s="1"/>
  <c r="J238" i="1"/>
  <c r="H237" i="1"/>
  <c r="G237" i="1" s="1"/>
  <c r="F237" i="1" s="1"/>
  <c r="H235" i="1"/>
  <c r="G235" i="1" s="1"/>
  <c r="J234" i="1"/>
  <c r="H233" i="1"/>
  <c r="G233" i="1" s="1"/>
  <c r="F233" i="1" s="1"/>
  <c r="H231" i="1"/>
  <c r="I230" i="1"/>
  <c r="H229" i="1"/>
  <c r="G229" i="1" s="1"/>
  <c r="F229" i="1" s="1"/>
  <c r="H227" i="1"/>
  <c r="G227" i="1" s="1"/>
  <c r="G212" i="1"/>
  <c r="F212" i="1" s="1"/>
  <c r="L172" i="1"/>
  <c r="L354" i="1" s="1"/>
  <c r="L214" i="1"/>
  <c r="G211" i="1"/>
  <c r="L196" i="1"/>
  <c r="G196" i="1" s="1"/>
  <c r="L198" i="1"/>
  <c r="L203" i="1"/>
  <c r="G202" i="1"/>
  <c r="F202" i="1" s="1"/>
  <c r="H225" i="1"/>
  <c r="G225" i="1" s="1"/>
  <c r="F225" i="1" s="1"/>
  <c r="H221" i="1"/>
  <c r="G221" i="1" s="1"/>
  <c r="F221" i="1" s="1"/>
  <c r="H217" i="1"/>
  <c r="G217" i="1" s="1"/>
  <c r="F217" i="1" s="1"/>
  <c r="I226" i="1"/>
  <c r="H223" i="1"/>
  <c r="G223" i="1" s="1"/>
  <c r="I222" i="1"/>
  <c r="H219" i="1"/>
  <c r="G219" i="1" s="1"/>
  <c r="F219" i="1" s="1"/>
  <c r="I218" i="1"/>
  <c r="H215" i="1"/>
  <c r="H207" i="1"/>
  <c r="G207" i="1" s="1"/>
  <c r="I190" i="1"/>
  <c r="H188" i="1"/>
  <c r="G188" i="1" s="1"/>
  <c r="F188" i="1" s="1"/>
  <c r="H187" i="1"/>
  <c r="G187" i="1" s="1"/>
  <c r="I176" i="1"/>
  <c r="I178" i="1" s="1"/>
  <c r="I186" i="1"/>
  <c r="H184" i="1"/>
  <c r="G184" i="1" s="1"/>
  <c r="F184" i="1" s="1"/>
  <c r="H183" i="1"/>
  <c r="G183" i="1" s="1"/>
  <c r="I182" i="1"/>
  <c r="H180" i="1"/>
  <c r="G180" i="1" s="1"/>
  <c r="F180" i="1" s="1"/>
  <c r="H179" i="1"/>
  <c r="G179" i="1" s="1"/>
  <c r="H175" i="1"/>
  <c r="G175" i="1" s="1"/>
  <c r="F175" i="1" s="1"/>
  <c r="L163" i="1"/>
  <c r="I162" i="1"/>
  <c r="I125" i="1"/>
  <c r="H123" i="1"/>
  <c r="G123" i="1" s="1"/>
  <c r="F123" i="1" s="1"/>
  <c r="H122" i="1"/>
  <c r="G122" i="1" s="1"/>
  <c r="J129" i="1"/>
  <c r="H128" i="1"/>
  <c r="G128" i="1" s="1"/>
  <c r="F128" i="1" s="1"/>
  <c r="H126" i="1"/>
  <c r="G126" i="1" s="1"/>
  <c r="J112" i="1"/>
  <c r="I111" i="1"/>
  <c r="I107" i="1" s="1"/>
  <c r="L112" i="1"/>
  <c r="L108" i="1" s="1"/>
  <c r="G116" i="1"/>
  <c r="F116" i="1" s="1"/>
  <c r="L117" i="1"/>
  <c r="J53" i="1"/>
  <c r="J67" i="1"/>
  <c r="H65" i="1"/>
  <c r="G65" i="1" s="1"/>
  <c r="F65" i="1" s="1"/>
  <c r="H64" i="1"/>
  <c r="G64" i="1" s="1"/>
  <c r="J63" i="1"/>
  <c r="H62" i="1"/>
  <c r="G62" i="1" s="1"/>
  <c r="F62" i="1" s="1"/>
  <c r="H60" i="1"/>
  <c r="J59" i="1"/>
  <c r="H58" i="1"/>
  <c r="G58" i="1" s="1"/>
  <c r="F58" i="1" s="1"/>
  <c r="H56" i="1"/>
  <c r="G56" i="1" s="1"/>
  <c r="J16" i="1"/>
  <c r="J12" i="1" s="1"/>
  <c r="H20" i="1"/>
  <c r="G20" i="1" s="1"/>
  <c r="F20" i="1" s="1"/>
  <c r="J54" i="1"/>
  <c r="G208" i="1" l="1"/>
  <c r="F208" i="1" s="1"/>
  <c r="K210" i="1"/>
  <c r="H234" i="1"/>
  <c r="G231" i="1"/>
  <c r="F231" i="1" s="1"/>
  <c r="F234" i="1" s="1"/>
  <c r="F235" i="1"/>
  <c r="F238" i="1" s="1"/>
  <c r="G238" i="1"/>
  <c r="H238" i="1"/>
  <c r="F227" i="1"/>
  <c r="F230" i="1" s="1"/>
  <c r="G230" i="1"/>
  <c r="H230" i="1"/>
  <c r="I108" i="1"/>
  <c r="H218" i="1"/>
  <c r="G214" i="1"/>
  <c r="F211" i="1"/>
  <c r="F214" i="1" s="1"/>
  <c r="I172" i="1"/>
  <c r="L199" i="1"/>
  <c r="L173" i="1"/>
  <c r="L355" i="1" s="1"/>
  <c r="G200" i="1"/>
  <c r="F200" i="1" s="1"/>
  <c r="F203" i="1" s="1"/>
  <c r="G198" i="1"/>
  <c r="F198" i="1" s="1"/>
  <c r="F196" i="1"/>
  <c r="L210" i="1"/>
  <c r="H222" i="1"/>
  <c r="J210" i="1"/>
  <c r="G215" i="1"/>
  <c r="F215" i="1" s="1"/>
  <c r="F218" i="1" s="1"/>
  <c r="F222" i="1"/>
  <c r="H176" i="1"/>
  <c r="G176" i="1" s="1"/>
  <c r="F176" i="1" s="1"/>
  <c r="H209" i="1"/>
  <c r="G209" i="1" s="1"/>
  <c r="F209" i="1" s="1"/>
  <c r="F223" i="1"/>
  <c r="F226" i="1" s="1"/>
  <c r="G226" i="1"/>
  <c r="F207" i="1"/>
  <c r="G222" i="1"/>
  <c r="I210" i="1"/>
  <c r="H226" i="1"/>
  <c r="F187" i="1"/>
  <c r="F190" i="1" s="1"/>
  <c r="G190" i="1"/>
  <c r="J178" i="1"/>
  <c r="H190" i="1"/>
  <c r="L178" i="1"/>
  <c r="H182" i="1"/>
  <c r="G182" i="1"/>
  <c r="F179" i="1"/>
  <c r="F182" i="1" s="1"/>
  <c r="F183" i="1"/>
  <c r="F186" i="1" s="1"/>
  <c r="G186" i="1"/>
  <c r="H186" i="1"/>
  <c r="F122" i="1"/>
  <c r="F125" i="1" s="1"/>
  <c r="G125" i="1"/>
  <c r="H125" i="1"/>
  <c r="F126" i="1"/>
  <c r="F129" i="1" s="1"/>
  <c r="G129" i="1"/>
  <c r="H129" i="1"/>
  <c r="G114" i="1"/>
  <c r="F114" i="1" s="1"/>
  <c r="F64" i="1"/>
  <c r="F67" i="1" s="1"/>
  <c r="G67" i="1"/>
  <c r="H67" i="1"/>
  <c r="H63" i="1"/>
  <c r="G60" i="1"/>
  <c r="F60" i="1" s="1"/>
  <c r="F63" i="1" s="1"/>
  <c r="G59" i="1"/>
  <c r="F56" i="1"/>
  <c r="F59" i="1" s="1"/>
  <c r="H59" i="1"/>
  <c r="G234" i="1" l="1"/>
  <c r="G203" i="1"/>
  <c r="G199" i="1"/>
  <c r="F199" i="1"/>
  <c r="H178" i="1"/>
  <c r="H172" i="1"/>
  <c r="G172" i="1" s="1"/>
  <c r="F172" i="1" s="1"/>
  <c r="F210" i="1"/>
  <c r="F178" i="1"/>
  <c r="G218" i="1"/>
  <c r="H210" i="1"/>
  <c r="G210" i="1"/>
  <c r="G178" i="1"/>
  <c r="F117" i="1"/>
  <c r="G117" i="1"/>
  <c r="G63" i="1"/>
  <c r="I269" i="1"/>
  <c r="I309" i="1"/>
  <c r="I305" i="1" s="1"/>
  <c r="I308" i="1"/>
  <c r="I304" i="1" s="1"/>
  <c r="I354" i="1" s="1"/>
  <c r="I342" i="1"/>
  <c r="H340" i="1"/>
  <c r="G340" i="1" s="1"/>
  <c r="F340" i="1" s="1"/>
  <c r="H339" i="1"/>
  <c r="J338" i="1"/>
  <c r="H336" i="1"/>
  <c r="G336" i="1" s="1"/>
  <c r="F336" i="1" s="1"/>
  <c r="H335" i="1"/>
  <c r="G335" i="1" s="1"/>
  <c r="J334" i="1"/>
  <c r="H332" i="1"/>
  <c r="G332" i="1" s="1"/>
  <c r="F332" i="1" s="1"/>
  <c r="H331" i="1"/>
  <c r="G331" i="1" s="1"/>
  <c r="H329" i="1"/>
  <c r="G329" i="1" s="1"/>
  <c r="F329" i="1" s="1"/>
  <c r="H325" i="1"/>
  <c r="G325" i="1" s="1"/>
  <c r="F325" i="1" s="1"/>
  <c r="H321" i="1"/>
  <c r="G321" i="1" s="1"/>
  <c r="F321" i="1" s="1"/>
  <c r="H313" i="1"/>
  <c r="G313" i="1" s="1"/>
  <c r="F313" i="1" s="1"/>
  <c r="I314" i="1"/>
  <c r="H311" i="1"/>
  <c r="G311" i="1" s="1"/>
  <c r="I330" i="1"/>
  <c r="H327" i="1"/>
  <c r="G327" i="1" s="1"/>
  <c r="I326" i="1"/>
  <c r="H323" i="1"/>
  <c r="G323" i="1" s="1"/>
  <c r="I322" i="1"/>
  <c r="H319" i="1"/>
  <c r="I318" i="1"/>
  <c r="H316" i="1"/>
  <c r="G316" i="1" s="1"/>
  <c r="H315" i="1"/>
  <c r="G315" i="1" s="1"/>
  <c r="F315" i="1" s="1"/>
  <c r="Q310" i="1"/>
  <c r="L306" i="1"/>
  <c r="J308" i="1"/>
  <c r="P307" i="1"/>
  <c r="P310" i="1" s="1"/>
  <c r="H307" i="1"/>
  <c r="G307" i="1" s="1"/>
  <c r="Q306" i="1"/>
  <c r="P303" i="1"/>
  <c r="P306" i="1" s="1"/>
  <c r="H303" i="1"/>
  <c r="G303" i="1" s="1"/>
  <c r="H353" i="1"/>
  <c r="G353" i="1" s="1"/>
  <c r="P353" i="1"/>
  <c r="P356" i="1" s="1"/>
  <c r="M356" i="1"/>
  <c r="N356" i="1"/>
  <c r="O356" i="1"/>
  <c r="Q356" i="1"/>
  <c r="R356" i="1"/>
  <c r="S356" i="1"/>
  <c r="T356" i="1"/>
  <c r="I355" i="1" l="1"/>
  <c r="J310" i="1"/>
  <c r="H305" i="1"/>
  <c r="G305" i="1" s="1"/>
  <c r="F305" i="1" s="1"/>
  <c r="K356" i="1"/>
  <c r="H309" i="1"/>
  <c r="G309" i="1" s="1"/>
  <c r="F309" i="1" s="1"/>
  <c r="H342" i="1"/>
  <c r="G339" i="1"/>
  <c r="F335" i="1"/>
  <c r="F338" i="1" s="1"/>
  <c r="G338" i="1"/>
  <c r="H338" i="1"/>
  <c r="F331" i="1"/>
  <c r="F334" i="1" s="1"/>
  <c r="G334" i="1"/>
  <c r="J304" i="1"/>
  <c r="J306" i="1" s="1"/>
  <c r="H334" i="1"/>
  <c r="H322" i="1"/>
  <c r="F311" i="1"/>
  <c r="F314" i="1" s="1"/>
  <c r="G314" i="1"/>
  <c r="H314" i="1"/>
  <c r="H308" i="1"/>
  <c r="H330" i="1"/>
  <c r="H318" i="1"/>
  <c r="G319" i="1"/>
  <c r="F319" i="1" s="1"/>
  <c r="F322" i="1" s="1"/>
  <c r="L310" i="1"/>
  <c r="F323" i="1"/>
  <c r="F326" i="1" s="1"/>
  <c r="G326" i="1"/>
  <c r="F316" i="1"/>
  <c r="F318" i="1" s="1"/>
  <c r="G318" i="1"/>
  <c r="F303" i="1"/>
  <c r="G330" i="1"/>
  <c r="F327" i="1"/>
  <c r="F330" i="1" s="1"/>
  <c r="F307" i="1"/>
  <c r="K306" i="1"/>
  <c r="I310" i="1"/>
  <c r="H326" i="1"/>
  <c r="L356" i="1"/>
  <c r="F353" i="1"/>
  <c r="H310" i="1" l="1"/>
  <c r="G342" i="1"/>
  <c r="F339" i="1"/>
  <c r="F342" i="1" s="1"/>
  <c r="G304" i="1"/>
  <c r="G306" i="1" s="1"/>
  <c r="G308" i="1"/>
  <c r="F304" i="1" s="1"/>
  <c r="F306" i="1" s="1"/>
  <c r="G322" i="1"/>
  <c r="I306" i="1"/>
  <c r="H304" i="1"/>
  <c r="H306" i="1" s="1"/>
  <c r="F308" i="1" l="1"/>
  <c r="F310" i="1" s="1"/>
  <c r="G310" i="1"/>
  <c r="H162" i="1" l="1"/>
  <c r="G162" i="1" s="1"/>
  <c r="F162" i="1" s="1"/>
  <c r="I167" i="1"/>
  <c r="H166" i="1"/>
  <c r="G166" i="1" s="1"/>
  <c r="F166" i="1" s="1"/>
  <c r="H164" i="1"/>
  <c r="J163" i="1"/>
  <c r="H160" i="1"/>
  <c r="J142" i="1"/>
  <c r="H149" i="1"/>
  <c r="G149" i="1" s="1"/>
  <c r="F149" i="1" s="1"/>
  <c r="J141" i="1"/>
  <c r="J107" i="1" s="1"/>
  <c r="J151" i="1"/>
  <c r="H148" i="1"/>
  <c r="G148" i="1" s="1"/>
  <c r="F148" i="1" s="1"/>
  <c r="J147" i="1"/>
  <c r="H146" i="1"/>
  <c r="G146" i="1" s="1"/>
  <c r="F146" i="1" s="1"/>
  <c r="H144" i="1"/>
  <c r="G144" i="1" s="1"/>
  <c r="I83" i="1"/>
  <c r="J50" i="1"/>
  <c r="J87" i="1"/>
  <c r="H85" i="1"/>
  <c r="G85" i="1" s="1"/>
  <c r="F85" i="1" s="1"/>
  <c r="H84" i="1"/>
  <c r="G84" i="1" s="1"/>
  <c r="J81" i="1"/>
  <c r="H81" i="1" s="1"/>
  <c r="G81" i="1" s="1"/>
  <c r="F81" i="1" s="1"/>
  <c r="H80" i="1"/>
  <c r="H142" i="1" l="1"/>
  <c r="J108" i="1"/>
  <c r="H163" i="1"/>
  <c r="I163" i="1"/>
  <c r="H167" i="1"/>
  <c r="G164" i="1"/>
  <c r="F164" i="1" s="1"/>
  <c r="F167" i="1" s="1"/>
  <c r="G160" i="1"/>
  <c r="H151" i="1"/>
  <c r="G151" i="1"/>
  <c r="F151" i="1"/>
  <c r="F144" i="1"/>
  <c r="F147" i="1" s="1"/>
  <c r="G147" i="1"/>
  <c r="H147" i="1"/>
  <c r="H50" i="1"/>
  <c r="J49" i="1"/>
  <c r="H83" i="1"/>
  <c r="J83" i="1"/>
  <c r="H53" i="1"/>
  <c r="G53" i="1" s="1"/>
  <c r="F53" i="1" s="1"/>
  <c r="G80" i="1"/>
  <c r="G83" i="1" s="1"/>
  <c r="F84" i="1"/>
  <c r="F87" i="1" s="1"/>
  <c r="G87" i="1"/>
  <c r="H87" i="1"/>
  <c r="J289" i="1"/>
  <c r="H289" i="1" s="1"/>
  <c r="G289" i="1" s="1"/>
  <c r="F289" i="1" s="1"/>
  <c r="J273" i="1"/>
  <c r="H49" i="1" l="1"/>
  <c r="G49" i="1" s="1"/>
  <c r="F49" i="1" s="1"/>
  <c r="J269" i="1"/>
  <c r="G167" i="1"/>
  <c r="G163" i="1"/>
  <c r="F160" i="1"/>
  <c r="F163" i="1" s="1"/>
  <c r="F80" i="1"/>
  <c r="F83" i="1" s="1"/>
  <c r="R51" i="1"/>
  <c r="Q51" i="1"/>
  <c r="M51" i="1"/>
  <c r="L51" i="1"/>
  <c r="P48" i="1"/>
  <c r="P51" i="1" s="1"/>
  <c r="G50" i="1" l="1"/>
  <c r="F50" i="1" s="1"/>
  <c r="H16" i="1"/>
  <c r="G16" i="1" s="1"/>
  <c r="R17" i="1"/>
  <c r="Q17" i="1"/>
  <c r="P14" i="1"/>
  <c r="R10" i="1"/>
  <c r="R13" i="1" s="1"/>
  <c r="P10" i="1"/>
  <c r="H14" i="1"/>
  <c r="H10" i="1"/>
  <c r="I356" i="1" l="1"/>
  <c r="J17" i="1"/>
  <c r="H17" i="1"/>
  <c r="G14" i="1"/>
  <c r="G17" i="1" s="1"/>
  <c r="F16" i="1"/>
  <c r="G10" i="1"/>
  <c r="J355" i="1" l="1"/>
  <c r="H355" i="1" s="1"/>
  <c r="G355" i="1" s="1"/>
  <c r="F355" i="1" s="1"/>
  <c r="H12" i="1"/>
  <c r="G12" i="1" s="1"/>
  <c r="J13" i="1"/>
  <c r="Q13" i="1"/>
  <c r="P17" i="1"/>
  <c r="F14" i="1"/>
  <c r="F17" i="1" s="1"/>
  <c r="F10" i="1"/>
  <c r="H13" i="1" l="1"/>
  <c r="G13" i="1"/>
  <c r="F12" i="1"/>
  <c r="F13" i="1" s="1"/>
  <c r="P13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H293" i="1" l="1"/>
  <c r="G293" i="1" s="1"/>
  <c r="F293" i="1" s="1"/>
  <c r="H291" i="1"/>
  <c r="G291" i="1" s="1"/>
  <c r="F291" i="1" s="1"/>
  <c r="H277" i="1"/>
  <c r="G277" i="1" s="1"/>
  <c r="F277" i="1" s="1"/>
  <c r="H275" i="1"/>
  <c r="G275" i="1" s="1"/>
  <c r="F275" i="1" s="1"/>
  <c r="J294" i="1"/>
  <c r="J278" i="1"/>
  <c r="J298" i="1"/>
  <c r="H297" i="1"/>
  <c r="G297" i="1" s="1"/>
  <c r="F297" i="1" s="1"/>
  <c r="H295" i="1"/>
  <c r="G295" i="1" s="1"/>
  <c r="J282" i="1"/>
  <c r="H281" i="1"/>
  <c r="G281" i="1" s="1"/>
  <c r="F281" i="1" s="1"/>
  <c r="H279" i="1"/>
  <c r="G279" i="1" s="1"/>
  <c r="F279" i="1" s="1"/>
  <c r="J96" i="1"/>
  <c r="J21" i="1"/>
  <c r="H18" i="1"/>
  <c r="H99" i="1"/>
  <c r="G99" i="1" s="1"/>
  <c r="F99" i="1" s="1"/>
  <c r="I121" i="1"/>
  <c r="H119" i="1"/>
  <c r="G119" i="1" s="1"/>
  <c r="F119" i="1" s="1"/>
  <c r="H118" i="1"/>
  <c r="J102" i="1"/>
  <c r="H100" i="1"/>
  <c r="G100" i="1" s="1"/>
  <c r="F100" i="1" s="1"/>
  <c r="J71" i="1"/>
  <c r="H70" i="1"/>
  <c r="G70" i="1" s="1"/>
  <c r="F70" i="1" s="1"/>
  <c r="H68" i="1"/>
  <c r="G68" i="1" s="1"/>
  <c r="F68" i="1" s="1"/>
  <c r="H96" i="1" l="1"/>
  <c r="G96" i="1" s="1"/>
  <c r="F96" i="1" s="1"/>
  <c r="J92" i="1"/>
  <c r="J354" i="1" s="1"/>
  <c r="H95" i="1"/>
  <c r="G95" i="1" s="1"/>
  <c r="F95" i="1" s="1"/>
  <c r="H91" i="1"/>
  <c r="L290" i="1"/>
  <c r="L274" i="1"/>
  <c r="L55" i="1"/>
  <c r="I290" i="1"/>
  <c r="H71" i="1"/>
  <c r="H141" i="1"/>
  <c r="G141" i="1" s="1"/>
  <c r="F141" i="1" s="1"/>
  <c r="G142" i="1"/>
  <c r="F142" i="1" s="1"/>
  <c r="H273" i="1"/>
  <c r="G273" i="1" s="1"/>
  <c r="F273" i="1" s="1"/>
  <c r="P110" i="1"/>
  <c r="P113" i="1" s="1"/>
  <c r="P52" i="1"/>
  <c r="P55" i="1" s="1"/>
  <c r="Q55" i="1"/>
  <c r="G18" i="1"/>
  <c r="F18" i="1" s="1"/>
  <c r="F21" i="1" s="1"/>
  <c r="H21" i="1"/>
  <c r="Q113" i="1"/>
  <c r="H111" i="1"/>
  <c r="G111" i="1" s="1"/>
  <c r="F111" i="1" s="1"/>
  <c r="G102" i="1"/>
  <c r="F294" i="1"/>
  <c r="H287" i="1"/>
  <c r="G287" i="1" s="1"/>
  <c r="H298" i="1"/>
  <c r="H110" i="1"/>
  <c r="G110" i="1" s="1"/>
  <c r="F71" i="1"/>
  <c r="G71" i="1"/>
  <c r="H112" i="1"/>
  <c r="G112" i="1" s="1"/>
  <c r="F112" i="1" s="1"/>
  <c r="H54" i="1"/>
  <c r="G54" i="1" s="1"/>
  <c r="F54" i="1" s="1"/>
  <c r="G298" i="1"/>
  <c r="H121" i="1"/>
  <c r="J113" i="1"/>
  <c r="I113" i="1"/>
  <c r="H102" i="1"/>
  <c r="F295" i="1"/>
  <c r="F298" i="1" s="1"/>
  <c r="G118" i="1"/>
  <c r="F118" i="1" s="1"/>
  <c r="F121" i="1" s="1"/>
  <c r="G294" i="1"/>
  <c r="J290" i="1"/>
  <c r="G282" i="1"/>
  <c r="H282" i="1"/>
  <c r="J274" i="1"/>
  <c r="J98" i="1"/>
  <c r="I274" i="1"/>
  <c r="H271" i="1"/>
  <c r="K174" i="1"/>
  <c r="F102" i="1"/>
  <c r="K113" i="1"/>
  <c r="L113" i="1"/>
  <c r="J143" i="1"/>
  <c r="H140" i="1"/>
  <c r="I143" i="1"/>
  <c r="H52" i="1"/>
  <c r="J55" i="1"/>
  <c r="I55" i="1"/>
  <c r="F282" i="1"/>
  <c r="H278" i="1"/>
  <c r="H294" i="1"/>
  <c r="F110" i="1" l="1"/>
  <c r="F113" i="1" s="1"/>
  <c r="H354" i="1"/>
  <c r="H92" i="1"/>
  <c r="G92" i="1" s="1"/>
  <c r="F98" i="1"/>
  <c r="H98" i="1"/>
  <c r="G98" i="1"/>
  <c r="G91" i="1"/>
  <c r="F91" i="1" s="1"/>
  <c r="G254" i="1"/>
  <c r="F254" i="1" s="1"/>
  <c r="G21" i="1"/>
  <c r="K255" i="1"/>
  <c r="H269" i="1"/>
  <c r="G269" i="1" s="1"/>
  <c r="F269" i="1" s="1"/>
  <c r="L94" i="1"/>
  <c r="L255" i="1"/>
  <c r="Q109" i="1"/>
  <c r="P106" i="1"/>
  <c r="P109" i="1" s="1"/>
  <c r="L174" i="1"/>
  <c r="I255" i="1"/>
  <c r="H290" i="1"/>
  <c r="J270" i="1"/>
  <c r="L109" i="1"/>
  <c r="G113" i="1"/>
  <c r="H113" i="1"/>
  <c r="H55" i="1"/>
  <c r="H173" i="1"/>
  <c r="G173" i="1" s="1"/>
  <c r="H108" i="1"/>
  <c r="G108" i="1" s="1"/>
  <c r="F108" i="1" s="1"/>
  <c r="K109" i="1"/>
  <c r="G52" i="1"/>
  <c r="G55" i="1" s="1"/>
  <c r="J255" i="1"/>
  <c r="I109" i="1"/>
  <c r="H106" i="1"/>
  <c r="G106" i="1" s="1"/>
  <c r="G121" i="1"/>
  <c r="H267" i="1"/>
  <c r="F287" i="1"/>
  <c r="F290" i="1" s="1"/>
  <c r="G290" i="1"/>
  <c r="I270" i="1"/>
  <c r="J94" i="1"/>
  <c r="L270" i="1"/>
  <c r="G271" i="1"/>
  <c r="H274" i="1"/>
  <c r="H252" i="1"/>
  <c r="J109" i="1"/>
  <c r="I174" i="1"/>
  <c r="G140" i="1"/>
  <c r="H143" i="1"/>
  <c r="I51" i="1"/>
  <c r="H107" i="1"/>
  <c r="J174" i="1"/>
  <c r="H171" i="1"/>
  <c r="H48" i="1"/>
  <c r="G48" i="1" s="1"/>
  <c r="J51" i="1"/>
  <c r="F278" i="1"/>
  <c r="G278" i="1"/>
  <c r="H356" i="1" l="1"/>
  <c r="G354" i="1"/>
  <c r="J356" i="1"/>
  <c r="H94" i="1"/>
  <c r="G94" i="1"/>
  <c r="F173" i="1"/>
  <c r="H270" i="1"/>
  <c r="F92" i="1"/>
  <c r="F94" i="1" s="1"/>
  <c r="F48" i="1"/>
  <c r="F106" i="1"/>
  <c r="F52" i="1"/>
  <c r="F55" i="1" s="1"/>
  <c r="G267" i="1"/>
  <c r="F267" i="1" s="1"/>
  <c r="G274" i="1"/>
  <c r="F271" i="1"/>
  <c r="F274" i="1" s="1"/>
  <c r="G252" i="1"/>
  <c r="H255" i="1"/>
  <c r="H51" i="1"/>
  <c r="F140" i="1"/>
  <c r="F143" i="1" s="1"/>
  <c r="G143" i="1"/>
  <c r="G51" i="1"/>
  <c r="G107" i="1"/>
  <c r="H109" i="1"/>
  <c r="G171" i="1"/>
  <c r="H174" i="1"/>
  <c r="F354" i="1" l="1"/>
  <c r="F356" i="1" s="1"/>
  <c r="G356" i="1"/>
  <c r="F270" i="1"/>
  <c r="G270" i="1"/>
  <c r="G255" i="1"/>
  <c r="F252" i="1"/>
  <c r="F255" i="1" s="1"/>
  <c r="F107" i="1"/>
  <c r="F109" i="1" s="1"/>
  <c r="G109" i="1"/>
  <c r="F171" i="1"/>
  <c r="F174" i="1" s="1"/>
  <c r="G174" i="1"/>
  <c r="F51" i="1"/>
</calcChain>
</file>

<file path=xl/sharedStrings.xml><?xml version="1.0" encoding="utf-8"?>
<sst xmlns="http://schemas.openxmlformats.org/spreadsheetml/2006/main" count="434" uniqueCount="140">
  <si>
    <t>Gospodarka gruntami i nieruchomościami</t>
  </si>
  <si>
    <t>Szkoły podstawowe</t>
  </si>
  <si>
    <t>Rezerwy ogólne i celowe</t>
  </si>
  <si>
    <t>OŚWIATA I WYCHOWANIE</t>
  </si>
  <si>
    <t>RÓŻNE ROZLICZENIA</t>
  </si>
  <si>
    <t>GOSPODARKA MIESZKANIOWA</t>
  </si>
  <si>
    <t>ADMINISTRACJA PUBLICZNA</t>
  </si>
  <si>
    <t>EDUKACYJNA OPIEKA WYCHOWAWCZA</t>
  </si>
  <si>
    <t>POMOC SPOŁECZNA</t>
  </si>
  <si>
    <t>w tym:</t>
  </si>
  <si>
    <t>Dział</t>
  </si>
  <si>
    <t>Rozdział</t>
  </si>
  <si>
    <t>Urzędy gmin (miast i miast na prawach powiatu)</t>
  </si>
  <si>
    <t>Świadczenia rodzinne, świadczenie z funduszu alimentacyjnego oraz składki na ubezpieczenia emerytalne i rentowe z ubezpieczenia społecznego</t>
  </si>
  <si>
    <t>§</t>
  </si>
  <si>
    <t>Składki na ubezpieczenia społeczne</t>
  </si>
  <si>
    <t>Zakup usług remontowych</t>
  </si>
  <si>
    <t>Zakup usług pozostałych</t>
  </si>
  <si>
    <t>Wynagrodzenia osobowe pracowników</t>
  </si>
  <si>
    <t>Dodatkowe wynagrodzenie roczne</t>
  </si>
  <si>
    <t xml:space="preserve">Rezerwy 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</si>
  <si>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</si>
  <si>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</si>
  <si>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</si>
  <si>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</si>
  <si>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</si>
  <si>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</si>
  <si>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</si>
  <si>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</si>
  <si>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</si>
  <si>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</si>
  <si>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</si>
  <si>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</si>
  <si>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</si>
  <si>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</si>
  <si>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</si>
  <si>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</si>
  <si>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</si>
  <si>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</si>
  <si>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>Zwrot dotacji oraz płatności, w tym wykorzystanych niezgodnie z przeznaczeniem lub wykorzystanych z naruszeniem procedur, o których mowa w art. 184 ustawy, pobranych nienależnie lub w nadmiernej wysokości</t>
  </si>
  <si>
    <t xml:space="preserve">Uzasadnienie zmian: </t>
  </si>
  <si>
    <t>świadczenia na rzecz osób fizycznych</t>
  </si>
  <si>
    <t xml:space="preserve">wyszcze -gólnienie </t>
  </si>
  <si>
    <t>Pozostałe odsetki</t>
  </si>
  <si>
    <t>wydatki jednostek budżetowych</t>
  </si>
  <si>
    <t>inwestycje i zakupy inwestycyjne</t>
  </si>
  <si>
    <t>Świadczenie wychowawcze</t>
  </si>
  <si>
    <t>RODZINA</t>
  </si>
  <si>
    <t>wypłaty z tytułu porę- czeń i gwa- rancji</t>
  </si>
  <si>
    <t>wydatki o charak- terze dotacyj-nym na inwesty-cje  i zakupy inwesty-cyjne</t>
  </si>
  <si>
    <t>Burmistrza Miasta Nowy Dwór Mazowiecki</t>
  </si>
  <si>
    <t>zwiększenie planu wydatków w związku z wpływem do budżetu miasta zwrotu dotacji oraz odsetek:</t>
  </si>
  <si>
    <t>Wynagrodzenia bezosobowe</t>
  </si>
  <si>
    <t>Promocja jednostek samorządu terytorialnego</t>
  </si>
  <si>
    <t xml:space="preserve">Składki na Fundusz Pracy oraz Fundusz Solidarnościowy </t>
  </si>
  <si>
    <t>Dokształcanie i doskonalenie nauczycieli</t>
  </si>
  <si>
    <t>Szkolenia pracowników niebędących członkami korpusu służby cywilnej</t>
  </si>
  <si>
    <t>Pozostała działalność</t>
  </si>
  <si>
    <t>KULTURA FIZYCZNA</t>
  </si>
  <si>
    <t>Obiekty sportowe</t>
  </si>
  <si>
    <t>Różne opłaty i składki</t>
  </si>
  <si>
    <t>Wpłaty na PPK finansowane przez podmiot zatrudniający</t>
  </si>
  <si>
    <t xml:space="preserve">przeniesienia między rozdziałami środków będących w dyspozycji Urzędu Miejskiego - Wydział Organizacyjny; </t>
  </si>
  <si>
    <t xml:space="preserve">1/ przeniesienia między rozdziałami środków będących w dyspozycji Urzędu Miejskiego - Wydział Organizacyjny; </t>
  </si>
  <si>
    <t>w § 4300 zwiększenie o kwotę 2.860,00 zł - uzupełnienie środków na kształcenie nauczycieli;</t>
  </si>
  <si>
    <t xml:space="preserve">w § 4700 zmniejszenie o kwotę 2.860,00 zł - korekta wysokości środków zabezpieczonych na szkolenia; </t>
  </si>
  <si>
    <t xml:space="preserve">przeniesienie między paragrafami w ramach rozdziału środków będących w dyspozycji Nowodworskiego Ośrodka Sportu i Rekreacji;  </t>
  </si>
  <si>
    <t xml:space="preserve">w § 4010 zwiększenie o kwotę 186.000,00 zł - uzupełnienie środków na wynagrodzenia osobowe pracowników, odprawy emerytalne i rentowe, nagrody jubileuszowe; </t>
  </si>
  <si>
    <t>w § 4040 zmniejszenie o kwotę 19.400,00 zł - korekta wysokości środków zabezpieczonych na dodatkowe wynagrodzenie roczne;</t>
  </si>
  <si>
    <t>w § 4110 zwiększenie o kwotę 9.600,00 zł - uzupełnienie środków na pochodne od wynagrodzeń;</t>
  </si>
  <si>
    <t>w § 4120 zwiększenie o kwotę 1.400,00 zł - uzupełnienie środków na pochodne od wynagrodzeń;</t>
  </si>
  <si>
    <t>w § 4170 zwiększenie o kwotę 152.000,00 zł - uzupełnienie środków na   wynagrodzenia (umowy zlecenia trenerów, instruktorów oraz osób obsługi pływalni -utrzymanie czystości)</t>
  </si>
  <si>
    <t xml:space="preserve">w § 4300 zmniejszenie o kwotę 249.600,00 zł - korekta wysokości środków zabezpieczonych na zakup usług pozostałych; </t>
  </si>
  <si>
    <t xml:space="preserve">w § 4430 zmniejszenie o kwotę 30.000,00 zł - korekta wysokości środków zabezpieczonych na różne opłaty; </t>
  </si>
  <si>
    <t xml:space="preserve">w § 4710 zmniejszenie o kwotę 50.000,00 zł - korekta wysokości środków zabezpieczonych na wpłaty na PPK; </t>
  </si>
  <si>
    <t>z dnia 30 czerwca 2021 r.</t>
  </si>
  <si>
    <t>Załącznik nr 2 do zarządzenia Nr 96/2021</t>
  </si>
  <si>
    <t>Podatek od towarów i usług (VAT)</t>
  </si>
  <si>
    <t>Zakup materiałów i wyposażenia</t>
  </si>
  <si>
    <t>Zakup środków żywności</t>
  </si>
  <si>
    <t>Opłaty z tytułu zakupu usług telekomunikacyjnych</t>
  </si>
  <si>
    <t>1/ rozdysponowanie rezerwy ogólnej w kwocie 210.000,00 zł do dz. 700 rozdz. 70005 § 4530 (FIN)</t>
  </si>
  <si>
    <t>2/ rozdysponowanie rezerwy celowej w kwocie 15.000,00 zł do dz. 801 rozdz. 80101 § 4270 (ZSP-1)</t>
  </si>
  <si>
    <t>Wydatki osobowe niezaliczone do wynagrodzeń</t>
  </si>
  <si>
    <r>
      <t xml:space="preserve">2/ zwiększenie środków do dyspozycji Zespołu Szkolno-Przedszkolnego Nr 1; </t>
    </r>
    <r>
      <rPr>
        <b/>
        <i/>
        <sz val="9"/>
        <rFont val="Verdana"/>
        <family val="2"/>
        <charset val="238"/>
      </rPr>
      <t xml:space="preserve">środki z rezerwy celowej; </t>
    </r>
  </si>
  <si>
    <t>Ośrodki pomocy społecznej</t>
  </si>
  <si>
    <t>Pomoc w zakresie dożywiania</t>
  </si>
  <si>
    <t>Świadczenia społeczne</t>
  </si>
  <si>
    <t>Pomoc materialna dla uczniów o charakterze socjalnym</t>
  </si>
  <si>
    <t>Stypendia dla uczniów</t>
  </si>
  <si>
    <t>w § 4530 zwiększenie o kwotę 210.000,00 zł - uzupełnienie na podatek od towarów i usług VAT (zabezpieczenie środków finansowych na zobowiązania wobec budżetu państwa)</t>
  </si>
  <si>
    <t>1/ przeniesienie między paragrafami w ramach rozdziału środków będących w dyspozycji Urzędu Miejskiego - Wieloosobowe Stanowisko ds. Społecznych;</t>
  </si>
  <si>
    <t>w § 3110 zmniejszenie o kwotę 10.000,00 zł - korekta wysokości środków zabezpieczonych na zadania w zakresie świadczeń społecznych;</t>
  </si>
  <si>
    <t xml:space="preserve">w § 4110 zwiększenie o kwotę 1.000,00 zł - uzupełnienie środków na pochodne od wynagrodzeń; </t>
  </si>
  <si>
    <t>w § 4170 zwiększenie o kwotę 9.000,00 zł - uzupełnienie środków na wynagrodzenia bezosobowe (umowa zlecenie);</t>
  </si>
  <si>
    <t>w § 4220 zwiększenie o kwotę 1.000,00 zł - uzupełnienie środków na zakup art. spożywczych oraz wody dla interesantów; środki z przeniesienia z rozdz. 75075;</t>
  </si>
  <si>
    <t xml:space="preserve">w § 4210 zmniejszenie o kwotę 1.000,00 zł - korekta wysokości środków zabezpieczonych na zakup materiałów; przeniesienie środków do rozdz. 75023; </t>
  </si>
  <si>
    <t xml:space="preserve">2/ przeniesienie między paragrafami w ramach rozdziału środków będących w dyspozycji Urzędu Miejskiego - Wydział Informatyki; </t>
  </si>
  <si>
    <t xml:space="preserve">w § 4210 zwiększenie o kwotę 5.000,00 zł - uzupełnienie środków na zakup materiałów (zakup tonerów); </t>
  </si>
  <si>
    <t>w § 4300 zmniejszenie o kwotę 20.000,00 zł - korekta wysokości środków zabezpieczonych na zakup usług;</t>
  </si>
  <si>
    <t>w § 4360 zwiększenie o kwotę 15.000,00 zł - uzupełnienie środków na zakup usług telekomunikacyjnych;</t>
  </si>
  <si>
    <t>w § 2910 zwiększenie o kwotę 1.895,30 zł - wydatek z tytułu zwrotu nienależnie pobranych w latach ubiegłych świadczeń wychowawczych. Środki do przekazania do budżetu Urzędu Wojewódzkiego</t>
  </si>
  <si>
    <t>w § 4580 zwiększenie o kwotę 143,50 zł - wydatek z tytułu zwracanych odsetek od nienależnie pobranych w latach ubiegłych świadczeń wychowawczych. Środki do przekazania do budżetu Urzędu Wojewódzkiego</t>
  </si>
  <si>
    <t>w § 2910 zwiększenie o łączną kwotę 5.467,89 zł - wydatek z tytułu zwrotu nienależnie pobranych świadczeń w latach ubiegłych (świadczenia rodzinne - 3.560,26 zł,  Fundusz Alimentacyjny - 1.907,63 zł). Środki do przekazania do budżetu Urzędu Wojewódzkiego</t>
  </si>
  <si>
    <t>w § 4580 zwiększenie o kwotę 595,54 zł - wydatek z tytułu zwracanych odsetek od nienależnie pobranych w latach ubiegłych świadczeń. Środki do przekazania do budżetu Urzędu Wojewódzkiego</t>
  </si>
  <si>
    <t>przeniesienia między rozdziałami środków będących w dyspozycji Zespołu Szkolno-Przedszkolnego Nr 1;</t>
  </si>
  <si>
    <t>3/ przeniesienia między rozdziałami środków będących w dyspozycji Zespołu Szkolno-Przedszkolnego Nr 1;</t>
  </si>
  <si>
    <t xml:space="preserve">w § 4170 zmniejszenie o kwotę 24.000,00 zł - korekta wysokości środków zabezpieczonych na wynagrodzenia bezosobowe; przeniesienie środków do rozdz. 80195;  </t>
  </si>
  <si>
    <t>w § 4170 zwiększenie o kwotę 24.000,00 zł - uzupełnienie środków na wynagrodzenia bezosobowe (umowa zlecenie animatora zajęć sportowych); środki z przeniesienia z rozdz. 80101;</t>
  </si>
  <si>
    <t>zwiększenie środków do dyspozycji Ośrodka Pomocy Społecznej, z tytułu uzyskania dotacji;</t>
  </si>
  <si>
    <r>
      <t xml:space="preserve">zgodnie z decyzją Nr 80 Wojewody Mazowieckiego z dnia 1 czerwca 2021 r. (pismo Mazowieckiego Urzędu Wojewódzkiego Nr WF-I.3112.19.7. 2021 z dnia 1 czerwca 2021 r.) </t>
    </r>
    <r>
      <rPr>
        <b/>
        <i/>
        <sz val="9"/>
        <rFont val="Verdana"/>
        <family val="2"/>
        <charset val="238"/>
      </rPr>
      <t>zwiększenie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14.883,00 zł z przeznaczeniem na dofinansowanie świadczeń pomocy materialnej o charakterze socjalnym dla uczniów - zgodnie z art. 90d i art. 90e ustawy o systemie oświaty; zwiększenie planu wydatków na realizację zadań własnych gminy w § 3240;</t>
    </r>
  </si>
  <si>
    <t>1/ przeniesienie między paragrafami środków będących w dyspozycji Szkoły Podstawowej Nr 5;</t>
  </si>
  <si>
    <t>2/ przeniesienie między paragrafami środków będących w dyspozycji Publicznego Przedszkola Nr 3;</t>
  </si>
  <si>
    <t>w § 4300 zwiększenie o kwotę 1.260,00 zł - uzupełnienie środków na kształcenie nauczycieli (dofinansowanie studiów podyplomowych);</t>
  </si>
  <si>
    <t xml:space="preserve">w § 4700 zmniejszenie o kwotę 1.260,00 zł - korekta wysokości środków zabezpieczonych na szkolenia; </t>
  </si>
  <si>
    <t>1/ przeniesienie między paragrafami w ramach rozdziału środków będących w dyspozycji Szkoły Podstawowej Nr 5;</t>
  </si>
  <si>
    <t xml:space="preserve">w § 3020 zwiększenie o kwotę 25.000,00 zł - uzupełnienie środków z przeznaczeniem na odszkodowanie dla pracowników (skrócony okres wypowiedzenia o pracę: administracja, księgowość); </t>
  </si>
  <si>
    <t>w § 4010 zmniejszenie o kwotę 25.000,00 zł - korekta wysokości środków zabezpieczonych na wynagrodzenia osobowe pracowników;</t>
  </si>
  <si>
    <t>przeniesienia między rozdziałami (85219,  85295) środków własnych miasta będących w dyspozycji Ośrodka Pomocy Społecznej, w związku z koniecznością zabezpieczenia przez miasto wkładu własnego w wysokości 20 % przewidywanych kosztów realizacji zadania, w związku ze zwiększeniem kwoty dotacji na realizację zadania polegającego na działaniach na rzecz ochrony Seniorów przed zakażeniem Covid-19 "Wspieraj Seniora";</t>
  </si>
  <si>
    <t xml:space="preserve">w § 4010 zmniejszenie o kwotę 7.190,00 zł - korekta wysokości środków zabezpieczonych na wynagrodzenia; przeniesienie środków do rozdz. 85295; </t>
  </si>
  <si>
    <t xml:space="preserve">w § 4110 zmniejszenie o kwotę 1.255,00 zł - korekta wysokości środków zabezpieczonych na pochodne od wynagrodzeń; przeniesienie środków do rozdz. 85295; </t>
  </si>
  <si>
    <t xml:space="preserve">w § 4120 zmniejszenie o kwotę 177,00 zł - korekta wysokości środków zabezpieczonych na pochodne od wynagrodzeń; przeniesienie środków do rozdz. 85295; </t>
  </si>
  <si>
    <t>2/ przeniesienia między rozdziałami (85219,  85295) środków własnych miasta będących w dyspozycji Ośrodka Pomocy Społecznej, w związku z koniecznością zabezpieczenia przez miasto wkładu własnego w wysokości 20 % przewidywanych kosztów realizacji zadania, w związku ze zwiększeniem kwoty dotacji na realizację zadania polegającego na działaniach na rzecz ochrony Seniorów przed zakażeniem Covid-19 "Wspieraj Seniora";</t>
  </si>
  <si>
    <t xml:space="preserve">w § 4010 zwiększenie o kwotę 7.190,00 zł - uzupełnienie środków na wynagrodzenia osobowe pracowników; środki z przeniesienia  w ramach rozdz. 85219; </t>
  </si>
  <si>
    <t xml:space="preserve">w § 4110 zwiększenie o kwotę 1.255,00 zł - uzupełnienie środków na pochodne od wynagrodzeń; środki z przeniesienia  w ramach rozdz. 85219; </t>
  </si>
  <si>
    <t xml:space="preserve">w § 4120 zwiększenie o kwotę 177,00 zł - uzupełnienie środków na pochodne od wynagrodzeń; środki z przeniesienia  w ramach rozdz. 85219; </t>
  </si>
  <si>
    <t>w § 4270 zwiększenie o kwotę 15.000,00 zł - uzupełnienie środków finansowych na zakup usług remontowych (remont podłogi na sali forum w SP-7)</t>
  </si>
  <si>
    <t>3/ zwiększenie środków do dyspozycji Ośrodka Pomocy Społecznej w związku z uzyskaniem dotacji;</t>
  </si>
  <si>
    <r>
      <t xml:space="preserve">zgodnie z decyzją Wojewody Mazowieckiego Nr 93 z dnia 24 czerwca 2021 r. (pismo Mazowieckiego Urzędu Wojewódzkiego Nr WF-I.3141.58. 2021 z dnia 25 czerwca 2021 r..)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zadań własnych gminy </t>
    </r>
    <r>
      <rPr>
        <i/>
        <sz val="9"/>
        <rFont val="Verdana"/>
        <family val="2"/>
        <charset val="238"/>
      </rPr>
      <t>o kwotę 64.080,00 zł na dofinansowanie zadań wynikających z programu wieloletniego "Senior+" na lata 2021-2025; zwiększenie planu wydatków na realizację własnych zadań bieżących: § 4210 - 35.981,00 zł, § 4300 - 28.099,00 zł;</t>
    </r>
  </si>
  <si>
    <t xml:space="preserve">Zakup usług pozostałych </t>
  </si>
  <si>
    <t>zakup i objęcie akcji i udziałów, wniesie- nie wkładów do spółek prawa handlo -wego</t>
  </si>
  <si>
    <r>
      <t xml:space="preserve">zgodnie z decyzją Wojewody Mazowieckiego Nr 82 z dnia 10 czerwca 2021 r. (pismo Mazowieckiego Urzędu Wojewódzkiego Nr WF-I.3112.17.23.2021 z dnia 11 czerwca 2021 r.) </t>
    </r>
    <r>
      <rPr>
        <b/>
        <i/>
        <sz val="9"/>
        <rFont val="Verdana"/>
        <family val="2"/>
        <charset val="238"/>
      </rPr>
      <t>zwiększenie planu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3.100,00 zł z przeznaczeniem na dofinansowanie zadań realizowanych w ramach wieloletniego rządowego programu "Posiłek w szkole i w domu"; zwiększenie planu wydatków na realizację własnych zadań bieżących w § 3110;</t>
    </r>
  </si>
  <si>
    <t>Koszty postępowania sądowego i prokuratorskiego</t>
  </si>
  <si>
    <t>Kary i odszkodowania wypłacane na rzecz osób prawnych i innych jednostek organizacyjnych</t>
  </si>
  <si>
    <r>
      <t>1/ zwiększeni środków do dyspozycji Wydziału Finansowego;</t>
    </r>
    <r>
      <rPr>
        <b/>
        <i/>
        <sz val="9"/>
        <rFont val="Verdana"/>
        <family val="2"/>
        <charset val="238"/>
      </rPr>
      <t xml:space="preserve"> środki z przeniesienia z rezerwy ogólnej;</t>
    </r>
  </si>
  <si>
    <t xml:space="preserve">przeniesienia między rozdziałami (70005 i 70095) środków będących w dyspozycji Urzędu Miejskiego - Wydział Gospodarki Komunalnej, w związku z wyrokiem Sądu Rejonowego dla miasta stołecznego Warszawy  - Wydział II Cywilny: sygn. akt  II C 958/19; </t>
  </si>
  <si>
    <t xml:space="preserve">2/ przeniesienia między rozdziałami (70005 i 70095) środków będących w dyspozycji Urzędu Miejskiego - Wydział Gospodarki Komunalnej, w związku z wyrokiem Sądu Rejonowego dla miasta stołecznego Warszawy  - Wydział II Cywilny: sygn. akt  II C 958/19; </t>
  </si>
  <si>
    <t xml:space="preserve">w § 4610 zmniejszenie o kwotę 15.500,00 zł - korekta wysokości środków finansowych zabezpieczonych na koszty postępowania sądowego i opłaty komornicze; przeniesienie środków do rozdz. 70095; </t>
  </si>
  <si>
    <t>w § 4580 zwiększenie o kwotę 3.500,00 zł - uzupełnienie środków na odsetki ustawowe od należności; środki z przeniesienia z rozdz. 70005;</t>
  </si>
  <si>
    <t xml:space="preserve">w § 4600 zwiększenie o kwotę 12.000,00 zł - uzupełnienie środków na odszkodowania na rzecz osób prawnych; środki z przeniesienia z rozdz. 70005;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</si>
</sst>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b/>
      <sz val="8"/>
      <name val="Arial CE"/>
      <charset val="238"/>
    </font>
    <font>
      <sz val="11"/>
      <name val="Arial CE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7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i/>
      <sz val="9"/>
      <color rgb="FFFF0000"/>
      <name val="Verdana"/>
      <family val="2"/>
      <charset val="238"/>
    </font>
    <font>
      <sz val="11"/>
      <color rgb="FFFF0000"/>
      <name val="Arial CE"/>
      <charset val="238"/>
    </font>
    <font>
      <sz val="9"/>
      <color rgb="FFFF0000"/>
      <name val="Arial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7.5"/>
      <name val="Verdana"/>
      <family val="2"/>
      <charset val="238"/>
    </font>
    <font>
      <b/>
      <sz val="7"/>
      <name val="Verdana"/>
      <family val="2"/>
      <charset val="238"/>
    </font>
    <font>
      <i/>
      <sz val="9"/>
      <name val="Verdana"/>
      <family val="2"/>
      <charset val="238"/>
    </font>
    <font>
      <b/>
      <i/>
      <sz val="9"/>
      <name val="Verdana"/>
      <family val="2"/>
      <charset val="238"/>
    </font>
    <font>
      <b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Fill="1"/>
    <xf numFmtId="0" fontId="5" fillId="0" borderId="0" xfId="0" applyFont="1" applyBorder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7" fillId="2" borderId="5" xfId="0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center" vertical="center" shrinkToFit="1"/>
    </xf>
    <xf numFmtId="4" fontId="7" fillId="0" borderId="13" xfId="0" applyNumberFormat="1" applyFont="1" applyFill="1" applyBorder="1" applyAlignment="1">
      <alignment horizontal="right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6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8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4" fontId="0" fillId="0" borderId="0" xfId="0" applyNumberFormat="1" applyAlignment="1">
      <alignment shrinkToFit="1"/>
    </xf>
    <xf numFmtId="0" fontId="10" fillId="0" borderId="0" xfId="0" applyFont="1"/>
    <xf numFmtId="4" fontId="11" fillId="3" borderId="11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14" xfId="0" applyNumberFormat="1" applyFont="1" applyFill="1" applyBorder="1" applyAlignment="1">
      <alignment horizontal="right" vertical="center" shrinkToFit="1"/>
    </xf>
    <xf numFmtId="4" fontId="12" fillId="3" borderId="13" xfId="0" applyNumberFormat="1" applyFont="1" applyFill="1" applyBorder="1" applyAlignment="1">
      <alignment horizontal="right" vertical="center" shrinkToFit="1"/>
    </xf>
    <xf numFmtId="4" fontId="12" fillId="3" borderId="15" xfId="0" applyNumberFormat="1" applyFont="1" applyFill="1" applyBorder="1" applyAlignment="1">
      <alignment horizontal="right" vertical="center" shrinkToFit="1"/>
    </xf>
    <xf numFmtId="4" fontId="12" fillId="3" borderId="12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12" fillId="0" borderId="14" xfId="0" applyNumberFormat="1" applyFont="1" applyFill="1" applyBorder="1" applyAlignment="1">
      <alignment horizontal="right" vertical="center" shrinkToFit="1"/>
    </xf>
    <xf numFmtId="4" fontId="12" fillId="0" borderId="13" xfId="0" applyNumberFormat="1" applyFont="1" applyFill="1" applyBorder="1" applyAlignment="1">
      <alignment horizontal="right" vertical="center" shrinkToFit="1"/>
    </xf>
    <xf numFmtId="4" fontId="12" fillId="0" borderId="15" xfId="0" applyNumberFormat="1" applyFont="1" applyFill="1" applyBorder="1" applyAlignment="1">
      <alignment horizontal="right" vertical="center" shrinkToFit="1"/>
    </xf>
    <xf numFmtId="4" fontId="12" fillId="0" borderId="12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4" fontId="12" fillId="3" borderId="10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4" fontId="12" fillId="3" borderId="11" xfId="0" applyNumberFormat="1" applyFont="1" applyFill="1" applyBorder="1" applyAlignment="1">
      <alignment horizontal="right" vertical="center" shrinkToFit="1"/>
    </xf>
    <xf numFmtId="4" fontId="14" fillId="0" borderId="0" xfId="0" applyNumberFormat="1" applyFont="1" applyAlignment="1">
      <alignment shrinkToFit="1"/>
    </xf>
    <xf numFmtId="4" fontId="15" fillId="0" borderId="0" xfId="0" applyNumberFormat="1" applyFont="1" applyAlignment="1">
      <alignment vertical="center" shrinkToFit="1"/>
    </xf>
    <xf numFmtId="4" fontId="16" fillId="0" borderId="0" xfId="0" applyNumberFormat="1" applyFont="1" applyAlignment="1">
      <alignment vertical="center" shrinkToFit="1"/>
    </xf>
    <xf numFmtId="4" fontId="13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4" fontId="7" fillId="0" borderId="11" xfId="0" applyNumberFormat="1" applyFont="1" applyFill="1" applyBorder="1" applyAlignment="1">
      <alignment horizontal="right" vertical="center" shrinkToFit="1"/>
    </xf>
    <xf numFmtId="4" fontId="6" fillId="0" borderId="5" xfId="0" applyNumberFormat="1" applyFont="1" applyFill="1" applyBorder="1" applyAlignment="1">
      <alignment horizontal="right" vertical="center" shrinkToFit="1"/>
    </xf>
    <xf numFmtId="4" fontId="6" fillId="0" borderId="11" xfId="0" applyNumberFormat="1" applyFont="1" applyFill="1" applyBorder="1" applyAlignment="1">
      <alignment horizontal="right" vertical="center" shrinkToFit="1"/>
    </xf>
    <xf numFmtId="4" fontId="7" fillId="0" borderId="14" xfId="0" applyNumberFormat="1" applyFont="1" applyFill="1" applyBorder="1" applyAlignment="1">
      <alignment horizontal="right" vertical="center" shrinkToFit="1"/>
    </xf>
    <xf numFmtId="4" fontId="6" fillId="0" borderId="8" xfId="0" applyNumberFormat="1" applyFont="1" applyFill="1" applyBorder="1" applyAlignment="1">
      <alignment horizontal="right" vertical="center" shrinkToFit="1"/>
    </xf>
    <xf numFmtId="4" fontId="7" fillId="0" borderId="1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0" fillId="2" borderId="0" xfId="0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4" fontId="7" fillId="0" borderId="8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7" fillId="0" borderId="9" xfId="0" applyNumberFormat="1" applyFont="1" applyFill="1" applyBorder="1" applyAlignment="1">
      <alignment horizontal="right" vertical="center" shrinkToFit="1"/>
    </xf>
    <xf numFmtId="4" fontId="7" fillId="0" borderId="7" xfId="0" applyNumberFormat="1" applyFont="1" applyFill="1" applyBorder="1" applyAlignment="1">
      <alignment horizontal="right" vertical="center" shrinkToFit="1"/>
    </xf>
    <xf numFmtId="4" fontId="7" fillId="0" borderId="10" xfId="0" applyNumberFormat="1" applyFont="1" applyFill="1" applyBorder="1" applyAlignment="1">
      <alignment horizontal="right" vertical="center" shrinkToFit="1"/>
    </xf>
    <xf numFmtId="4" fontId="7" fillId="0" borderId="15" xfId="0" applyNumberFormat="1" applyFont="1" applyFill="1" applyBorder="1" applyAlignment="1">
      <alignment horizontal="right" vertical="center" shrinkToFit="1"/>
    </xf>
    <xf numFmtId="4" fontId="6" fillId="0" borderId="10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8" fillId="0" borderId="0" xfId="0" applyFont="1"/>
    <xf numFmtId="0" fontId="6" fillId="2" borderId="8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4" fontId="12" fillId="0" borderId="8" xfId="0" applyNumberFormat="1" applyFont="1" applyBorder="1" applyAlignment="1">
      <alignment horizontal="right" vertical="center" shrinkToFit="1"/>
    </xf>
    <xf numFmtId="4" fontId="12" fillId="0" borderId="9" xfId="0" applyNumberFormat="1" applyFont="1" applyBorder="1" applyAlignment="1">
      <alignment horizontal="right" vertical="center" shrinkToFit="1"/>
    </xf>
    <xf numFmtId="4" fontId="12" fillId="0" borderId="5" xfId="0" applyNumberFormat="1" applyFont="1" applyBorder="1" applyAlignment="1">
      <alignment horizontal="right" vertical="center" shrinkToFit="1"/>
    </xf>
    <xf numFmtId="4" fontId="12" fillId="0" borderId="10" xfId="0" applyNumberFormat="1" applyFont="1" applyBorder="1" applyAlignment="1">
      <alignment horizontal="right" vertical="center" shrinkToFit="1"/>
    </xf>
    <xf numFmtId="4" fontId="12" fillId="0" borderId="13" xfId="0" applyNumberFormat="1" applyFont="1" applyBorder="1" applyAlignment="1">
      <alignment horizontal="right" vertical="center" shrinkToFit="1"/>
    </xf>
    <xf numFmtId="4" fontId="12" fillId="0" borderId="12" xfId="0" applyNumberFormat="1" applyFont="1" applyBorder="1" applyAlignment="1">
      <alignment horizontal="right" vertical="center" shrinkToFit="1"/>
    </xf>
    <xf numFmtId="4" fontId="12" fillId="0" borderId="15" xfId="0" applyNumberFormat="1" applyFont="1" applyBorder="1" applyAlignment="1">
      <alignment horizontal="right" vertical="center" shrinkToFit="1"/>
    </xf>
    <xf numFmtId="4" fontId="19" fillId="2" borderId="0" xfId="0" applyNumberFormat="1" applyFont="1" applyFill="1" applyAlignment="1">
      <alignment horizontal="center" shrinkToFit="1"/>
    </xf>
    <xf numFmtId="4" fontId="19" fillId="2" borderId="0" xfId="0" applyNumberFormat="1" applyFont="1" applyFill="1" applyBorder="1" applyAlignment="1">
      <alignment horizontal="left" vertical="top" shrinkToFit="1"/>
    </xf>
    <xf numFmtId="4" fontId="13" fillId="0" borderId="0" xfId="0" applyNumberFormat="1" applyFont="1" applyBorder="1" applyAlignment="1">
      <alignment horizontal="justify" shrinkToFit="1"/>
    </xf>
    <xf numFmtId="4" fontId="13" fillId="0" borderId="0" xfId="0" applyNumberFormat="1" applyFont="1" applyBorder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4" fillId="0" borderId="0" xfId="0" applyNumberFormat="1" applyFont="1" applyFill="1" applyAlignment="1">
      <alignment shrinkToFit="1"/>
    </xf>
    <xf numFmtId="0" fontId="19" fillId="2" borderId="0" xfId="0" applyFont="1" applyFill="1" applyAlignment="1">
      <alignment horizontal="center" shrinkToFit="1"/>
    </xf>
    <xf numFmtId="0" fontId="19" fillId="2" borderId="0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justify" shrinkToFit="1"/>
    </xf>
    <xf numFmtId="4" fontId="13" fillId="0" borderId="0" xfId="0" applyNumberFormat="1" applyFont="1" applyBorder="1" applyAlignment="1">
      <alignment horizontal="right"/>
    </xf>
    <xf numFmtId="4" fontId="6" fillId="0" borderId="9" xfId="0" applyNumberFormat="1" applyFont="1" applyFill="1" applyBorder="1" applyAlignment="1">
      <alignment horizontal="right" vertical="center" shrinkToFit="1"/>
    </xf>
    <xf numFmtId="0" fontId="20" fillId="2" borderId="0" xfId="0" applyFont="1" applyFill="1" applyBorder="1"/>
    <xf numFmtId="3" fontId="20" fillId="2" borderId="0" xfId="0" applyNumberFormat="1" applyFont="1" applyFill="1" applyBorder="1"/>
    <xf numFmtId="3" fontId="20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vertical="center" shrinkToFit="1"/>
    </xf>
    <xf numFmtId="0" fontId="20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20" fillId="0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4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4" fontId="6" fillId="3" borderId="11" xfId="0" applyNumberFormat="1" applyFont="1" applyFill="1" applyBorder="1" applyAlignment="1">
      <alignment horizontal="right" vertical="center" shrinkToFit="1"/>
    </xf>
    <xf numFmtId="4" fontId="6" fillId="3" borderId="5" xfId="0" applyNumberFormat="1" applyFont="1" applyFill="1" applyBorder="1" applyAlignment="1">
      <alignment horizontal="right" vertical="center" shrinkToFit="1"/>
    </xf>
    <xf numFmtId="4" fontId="7" fillId="3" borderId="14" xfId="0" applyNumberFormat="1" applyFont="1" applyFill="1" applyBorder="1" applyAlignment="1">
      <alignment horizontal="right" vertical="center" shrinkToFit="1"/>
    </xf>
    <xf numFmtId="4" fontId="7" fillId="3" borderId="13" xfId="0" applyNumberFormat="1" applyFont="1" applyFill="1" applyBorder="1" applyAlignment="1">
      <alignment horizontal="right" vertical="center" shrinkToFit="1"/>
    </xf>
    <xf numFmtId="4" fontId="6" fillId="0" borderId="7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>
      <alignment horizontal="right" vertical="center" shrinkToFit="1"/>
    </xf>
    <xf numFmtId="4" fontId="6" fillId="0" borderId="8" xfId="0" applyNumberFormat="1" applyFont="1" applyBorder="1" applyAlignment="1">
      <alignment horizontal="right" vertical="center" shrinkToFit="1"/>
    </xf>
    <xf numFmtId="4" fontId="6" fillId="0" borderId="11" xfId="0" applyNumberFormat="1" applyFont="1" applyBorder="1" applyAlignment="1">
      <alignment horizontal="right" vertical="center" shrinkToFit="1"/>
    </xf>
    <xf numFmtId="4" fontId="7" fillId="0" borderId="14" xfId="0" applyNumberFormat="1" applyFont="1" applyBorder="1" applyAlignment="1">
      <alignment horizontal="right" vertical="center" shrinkToFit="1"/>
    </xf>
    <xf numFmtId="4" fontId="7" fillId="0" borderId="12" xfId="0" applyNumberFormat="1" applyFont="1" applyBorder="1" applyAlignment="1">
      <alignment horizontal="right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left" vertical="center" shrinkToFit="1"/>
    </xf>
    <xf numFmtId="4" fontId="6" fillId="3" borderId="6" xfId="0" applyNumberFormat="1" applyFont="1" applyFill="1" applyBorder="1" applyAlignment="1">
      <alignment horizontal="right" vertical="center" shrinkToFit="1"/>
    </xf>
    <xf numFmtId="4" fontId="6" fillId="3" borderId="8" xfId="0" applyNumberFormat="1" applyFont="1" applyFill="1" applyBorder="1" applyAlignment="1">
      <alignment horizontal="right" vertical="center" shrinkToFit="1"/>
    </xf>
    <xf numFmtId="4" fontId="7" fillId="3" borderId="8" xfId="0" applyNumberFormat="1" applyFont="1" applyFill="1" applyBorder="1" applyAlignment="1">
      <alignment horizontal="right" vertical="center" shrinkToFit="1"/>
    </xf>
    <xf numFmtId="4" fontId="7" fillId="3" borderId="9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 shrinkToFit="1"/>
    </xf>
    <xf numFmtId="4" fontId="6" fillId="3" borderId="10" xfId="0" applyNumberFormat="1" applyFont="1" applyFill="1" applyBorder="1" applyAlignment="1">
      <alignment horizontal="right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left" vertical="center" shrinkToFit="1"/>
    </xf>
    <xf numFmtId="4" fontId="7" fillId="3" borderId="15" xfId="0" applyNumberFormat="1" applyFont="1" applyFill="1" applyBorder="1" applyAlignment="1">
      <alignment horizontal="right" vertical="center" shrinkToFit="1"/>
    </xf>
    <xf numFmtId="4" fontId="7" fillId="3" borderId="12" xfId="0" applyNumberFormat="1" applyFont="1" applyFill="1" applyBorder="1" applyAlignment="1">
      <alignment horizontal="right" vertical="center" shrinkToFit="1"/>
    </xf>
    <xf numFmtId="0" fontId="8" fillId="0" borderId="6" xfId="0" applyFont="1" applyBorder="1" applyAlignment="1">
      <alignment horizontal="left" vertical="center" shrinkToFit="1"/>
    </xf>
    <xf numFmtId="4" fontId="6" fillId="0" borderId="16" xfId="0" applyNumberFormat="1" applyFont="1" applyBorder="1" applyAlignment="1">
      <alignment horizontal="right" vertical="center" shrinkToFit="1"/>
    </xf>
    <xf numFmtId="4" fontId="6" fillId="0" borderId="6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 shrinkToFit="1"/>
    </xf>
    <xf numFmtId="4" fontId="7" fillId="0" borderId="13" xfId="0" applyNumberFormat="1" applyFont="1" applyBorder="1" applyAlignment="1">
      <alignment horizontal="right" vertical="center" shrinkToFit="1"/>
    </xf>
    <xf numFmtId="4" fontId="6" fillId="3" borderId="7" xfId="0" applyNumberFormat="1" applyFont="1" applyFill="1" applyBorder="1" applyAlignment="1">
      <alignment horizontal="right" vertical="center" shrinkToFit="1"/>
    </xf>
    <xf numFmtId="0" fontId="6" fillId="3" borderId="8" xfId="0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right" vertical="center" shrinkToFit="1"/>
    </xf>
    <xf numFmtId="4" fontId="6" fillId="5" borderId="7" xfId="0" applyNumberFormat="1" applyFont="1" applyFill="1" applyBorder="1" applyAlignment="1">
      <alignment horizontal="right" vertical="center" shrinkToFit="1"/>
    </xf>
    <xf numFmtId="4" fontId="7" fillId="3" borderId="5" xfId="0" applyNumberFormat="1" applyFont="1" applyFill="1" applyBorder="1" applyAlignment="1">
      <alignment horizontal="right" vertical="center" shrinkToFit="1"/>
    </xf>
    <xf numFmtId="4" fontId="7" fillId="3" borderId="10" xfId="0" applyNumberFormat="1" applyFont="1" applyFill="1" applyBorder="1" applyAlignment="1">
      <alignment horizontal="right" vertical="center" shrinkToFit="1"/>
    </xf>
    <xf numFmtId="4" fontId="6" fillId="5" borderId="11" xfId="0" applyNumberFormat="1" applyFont="1" applyFill="1" applyBorder="1" applyAlignment="1">
      <alignment horizontal="right" vertical="center" shrinkToFit="1"/>
    </xf>
    <xf numFmtId="4" fontId="7" fillId="5" borderId="14" xfId="0" applyNumberFormat="1" applyFont="1" applyFill="1" applyBorder="1" applyAlignment="1">
      <alignment horizontal="right" vertical="center" shrinkToFit="1"/>
    </xf>
    <xf numFmtId="0" fontId="8" fillId="3" borderId="16" xfId="0" applyFont="1" applyFill="1" applyBorder="1" applyAlignment="1">
      <alignment horizontal="left" vertical="center" shrinkToFit="1"/>
    </xf>
    <xf numFmtId="4" fontId="6" fillId="3" borderId="9" xfId="0" applyNumberFormat="1" applyFont="1" applyFill="1" applyBorder="1" applyAlignment="1">
      <alignment horizontal="right" vertical="center" shrinkToFit="1"/>
    </xf>
    <xf numFmtId="4" fontId="6" fillId="5" borderId="5" xfId="0" applyNumberFormat="1" applyFont="1" applyFill="1" applyBorder="1" applyAlignment="1">
      <alignment horizontal="right" vertical="center" shrinkToFit="1"/>
    </xf>
    <xf numFmtId="0" fontId="8" fillId="0" borderId="16" xfId="0" applyFont="1" applyFill="1" applyBorder="1" applyAlignment="1">
      <alignment horizontal="left" vertical="center" shrinkToFit="1"/>
    </xf>
    <xf numFmtId="4" fontId="6" fillId="0" borderId="16" xfId="0" applyNumberFormat="1" applyFont="1" applyFill="1" applyBorder="1" applyAlignment="1">
      <alignment horizontal="right" vertical="center" shrinkToFit="1"/>
    </xf>
    <xf numFmtId="0" fontId="25" fillId="2" borderId="5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25" fillId="3" borderId="8" xfId="0" applyFont="1" applyFill="1" applyBorder="1" applyAlignment="1">
      <alignment horizontal="center" vertical="center" shrinkToFit="1"/>
    </xf>
    <xf numFmtId="4" fontId="6" fillId="3" borderId="16" xfId="0" applyNumberFormat="1" applyFont="1" applyFill="1" applyBorder="1" applyAlignment="1">
      <alignment horizontal="right" vertical="center" shrinkToFit="1"/>
    </xf>
    <xf numFmtId="4" fontId="7" fillId="3" borderId="7" xfId="0" applyNumberFormat="1" applyFont="1" applyFill="1" applyBorder="1" applyAlignment="1">
      <alignment horizontal="right" vertical="center" shrinkToFit="1"/>
    </xf>
    <xf numFmtId="4" fontId="7" fillId="0" borderId="8" xfId="0" applyNumberFormat="1" applyFont="1" applyBorder="1" applyAlignment="1">
      <alignment horizontal="right" vertical="center" shrinkToFit="1"/>
    </xf>
    <xf numFmtId="4" fontId="7" fillId="0" borderId="9" xfId="0" applyNumberFormat="1" applyFont="1" applyBorder="1" applyAlignment="1">
      <alignment horizontal="right" vertical="center" shrinkToFit="1"/>
    </xf>
    <xf numFmtId="4" fontId="7" fillId="0" borderId="7" xfId="0" applyNumberFormat="1" applyFont="1" applyBorder="1" applyAlignment="1">
      <alignment horizontal="right" vertical="center" shrinkToFit="1"/>
    </xf>
    <xf numFmtId="4" fontId="7" fillId="0" borderId="5" xfId="0" applyNumberFormat="1" applyFont="1" applyBorder="1" applyAlignment="1">
      <alignment horizontal="right" vertical="center" shrinkToFit="1"/>
    </xf>
    <xf numFmtId="4" fontId="7" fillId="0" borderId="10" xfId="0" applyNumberFormat="1" applyFont="1" applyBorder="1" applyAlignment="1">
      <alignment horizontal="right" vertical="center" shrinkToFit="1"/>
    </xf>
    <xf numFmtId="4" fontId="7" fillId="0" borderId="11" xfId="0" applyNumberFormat="1" applyFont="1" applyBorder="1" applyAlignment="1">
      <alignment horizontal="right" vertical="center" shrinkToFit="1"/>
    </xf>
    <xf numFmtId="4" fontId="7" fillId="0" borderId="15" xfId="0" applyNumberFormat="1" applyFont="1" applyBorder="1" applyAlignment="1">
      <alignment horizontal="right" vertical="center" shrinkToFit="1"/>
    </xf>
    <xf numFmtId="4" fontId="6" fillId="0" borderId="10" xfId="0" applyNumberFormat="1" applyFont="1" applyBorder="1" applyAlignment="1">
      <alignment horizontal="right" vertical="center" shrinkToFit="1"/>
    </xf>
    <xf numFmtId="4" fontId="7" fillId="3" borderId="16" xfId="0" applyNumberFormat="1" applyFont="1" applyFill="1" applyBorder="1" applyAlignment="1">
      <alignment horizontal="right" vertical="center" shrinkToFit="1"/>
    </xf>
    <xf numFmtId="4" fontId="7" fillId="3" borderId="8" xfId="0" applyNumberFormat="1" applyFont="1" applyFill="1" applyBorder="1" applyAlignment="1">
      <alignment vertical="center" shrinkToFit="1"/>
    </xf>
    <xf numFmtId="4" fontId="27" fillId="3" borderId="7" xfId="0" applyNumberFormat="1" applyFont="1" applyFill="1" applyBorder="1" applyAlignment="1">
      <alignment vertical="center" shrinkToFit="1"/>
    </xf>
    <xf numFmtId="4" fontId="7" fillId="3" borderId="16" xfId="0" applyNumberFormat="1" applyFont="1" applyFill="1" applyBorder="1" applyAlignment="1">
      <alignment vertical="center" shrinkToFit="1"/>
    </xf>
    <xf numFmtId="4" fontId="6" fillId="3" borderId="5" xfId="0" applyNumberFormat="1" applyFont="1" applyFill="1" applyBorder="1" applyAlignment="1">
      <alignment vertical="center" shrinkToFit="1"/>
    </xf>
    <xf numFmtId="4" fontId="6" fillId="3" borderId="11" xfId="0" applyNumberFormat="1" applyFont="1" applyFill="1" applyBorder="1" applyAlignment="1">
      <alignment vertical="center" shrinkToFit="1"/>
    </xf>
    <xf numFmtId="4" fontId="6" fillId="3" borderId="6" xfId="0" applyNumberFormat="1" applyFont="1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7" fillId="4" borderId="8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center" wrapText="1" shrinkToFit="1"/>
    </xf>
    <xf numFmtId="0" fontId="25" fillId="0" borderId="27" xfId="0" applyFont="1" applyFill="1" applyBorder="1" applyAlignment="1">
      <alignment horizontal="left" vertical="center" wrapText="1" shrinkToFit="1"/>
    </xf>
    <xf numFmtId="0" fontId="25" fillId="0" borderId="18" xfId="0" applyFont="1" applyFill="1" applyBorder="1" applyAlignment="1">
      <alignment horizontal="left" vertical="center" wrapText="1" shrinkToFit="1"/>
    </xf>
    <xf numFmtId="0" fontId="25" fillId="0" borderId="6" xfId="0" applyFont="1" applyFill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horizontal="left" vertical="center" wrapText="1" shrinkToFit="1"/>
    </xf>
    <xf numFmtId="0" fontId="25" fillId="0" borderId="19" xfId="0" applyFont="1" applyFill="1" applyBorder="1" applyAlignment="1">
      <alignment horizontal="left" vertical="center" wrapText="1" shrinkToFit="1"/>
    </xf>
    <xf numFmtId="0" fontId="25" fillId="0" borderId="13" xfId="0" applyFont="1" applyFill="1" applyBorder="1" applyAlignment="1">
      <alignment horizontal="left" vertical="center" wrapText="1" shrinkToFit="1"/>
    </xf>
    <xf numFmtId="0" fontId="25" fillId="0" borderId="22" xfId="0" applyFont="1" applyFill="1" applyBorder="1" applyAlignment="1">
      <alignment horizontal="left" vertical="center" wrapText="1" shrinkToFit="1"/>
    </xf>
    <xf numFmtId="0" fontId="25" fillId="0" borderId="20" xfId="0" applyFont="1" applyFill="1" applyBorder="1" applyAlignment="1">
      <alignment horizontal="left" vertical="center" wrapText="1" shrinkToFit="1"/>
    </xf>
    <xf numFmtId="0" fontId="7" fillId="3" borderId="8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25" fillId="0" borderId="6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19" xfId="0" applyFont="1" applyBorder="1" applyAlignment="1">
      <alignment horizontal="left" vertical="center" wrapText="1" shrinkToFit="1"/>
    </xf>
    <xf numFmtId="0" fontId="25" fillId="0" borderId="13" xfId="0" applyFont="1" applyBorder="1" applyAlignment="1">
      <alignment horizontal="left" vertical="center" wrapText="1" shrinkToFit="1"/>
    </xf>
    <xf numFmtId="0" fontId="25" fillId="0" borderId="22" xfId="0" applyFont="1" applyBorder="1" applyAlignment="1">
      <alignment horizontal="left" vertical="center" wrapText="1" shrinkToFit="1"/>
    </xf>
    <xf numFmtId="0" fontId="25" fillId="0" borderId="20" xfId="0" applyFont="1" applyBorder="1" applyAlignment="1">
      <alignment horizontal="left" vertical="center" wrapText="1" shrinkToFit="1"/>
    </xf>
    <xf numFmtId="0" fontId="25" fillId="0" borderId="16" xfId="0" applyFont="1" applyBorder="1" applyAlignment="1">
      <alignment horizontal="left" vertical="center" wrapText="1" shrinkToFit="1"/>
    </xf>
    <xf numFmtId="0" fontId="25" fillId="0" borderId="27" xfId="0" applyFont="1" applyBorder="1" applyAlignment="1">
      <alignment horizontal="left" vertical="center" wrapText="1" shrinkToFit="1"/>
    </xf>
    <xf numFmtId="0" fontId="25" fillId="0" borderId="18" xfId="0" applyFont="1" applyBorder="1" applyAlignment="1">
      <alignment horizontal="left" vertical="center" wrapText="1" shrinkToFit="1"/>
    </xf>
    <xf numFmtId="0" fontId="25" fillId="0" borderId="0" xfId="0" applyFont="1" applyBorder="1" applyAlignment="1">
      <alignment horizontal="left" vertical="center" wrapText="1" shrinkToFit="1"/>
    </xf>
    <xf numFmtId="0" fontId="7" fillId="3" borderId="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left" vertical="center" wrapText="1" shrinkToFit="1"/>
    </xf>
    <xf numFmtId="0" fontId="17" fillId="0" borderId="0" xfId="0" applyFont="1" applyFill="1" applyBorder="1" applyAlignment="1">
      <alignment horizontal="left" vertical="center" wrapText="1" shrinkToFit="1"/>
    </xf>
    <xf numFmtId="0" fontId="17" fillId="0" borderId="19" xfId="0" applyFont="1" applyFill="1" applyBorder="1" applyAlignment="1">
      <alignment horizontal="left" vertical="center" wrapText="1" shrinkToFit="1"/>
    </xf>
    <xf numFmtId="0" fontId="20" fillId="2" borderId="0" xfId="0" applyFont="1" applyFill="1" applyBorder="1" applyAlignment="1">
      <alignment horizontal="justify" vertical="center"/>
    </xf>
    <xf numFmtId="0" fontId="8" fillId="5" borderId="2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45" shrinkToFit="1"/>
    </xf>
    <xf numFmtId="0" fontId="22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justify" vertical="center" shrinkToFit="1"/>
    </xf>
    <xf numFmtId="0" fontId="8" fillId="2" borderId="5" xfId="0" applyFont="1" applyFill="1" applyBorder="1" applyAlignment="1">
      <alignment horizontal="justify" vertical="center" shrinkToFit="1"/>
    </xf>
    <xf numFmtId="0" fontId="8" fillId="2" borderId="12" xfId="0" applyFont="1" applyFill="1" applyBorder="1" applyAlignment="1">
      <alignment horizontal="justify" vertical="center" shrinkToFit="1"/>
    </xf>
    <xf numFmtId="0" fontId="23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99"/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1-4719-B7AD-50893AB0C6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664048"/>
        <c:axId val="17166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719-B7AD-50893AB0C6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A1-4719-B7AD-50893AB0C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65224"/>
        <c:axId val="223961656"/>
      </c:lineChart>
      <c:catAx>
        <c:axId val="171664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4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66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664048"/>
        <c:crosses val="autoZero"/>
        <c:crossBetween val="between"/>
      </c:valAx>
      <c:catAx>
        <c:axId val="17166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656"/>
        <c:crosses val="autoZero"/>
        <c:auto val="0"/>
        <c:lblAlgn val="ctr"/>
        <c:lblOffset val="100"/>
        <c:noMultiLvlLbl val="0"/>
      </c:catAx>
      <c:valAx>
        <c:axId val="223961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66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9-42CD-8187-D21B4F4E5F4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472"/>
        <c:axId val="22449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9-42CD-8187-D21B4F4E5F4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89-42CD-8187-D21B4F4E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3160"/>
        <c:axId val="224494728"/>
      </c:lineChart>
      <c:catAx>
        <c:axId val="22449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49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472"/>
        <c:crosses val="autoZero"/>
        <c:crossBetween val="between"/>
      </c:valAx>
      <c:catAx>
        <c:axId val="22449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4728"/>
        <c:crosses val="autoZero"/>
        <c:auto val="0"/>
        <c:lblAlgn val="ctr"/>
        <c:lblOffset val="100"/>
        <c:noMultiLvlLbl val="0"/>
      </c:catAx>
      <c:valAx>
        <c:axId val="22449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F6-49AB-B0EF-0ADD4832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5904"/>
        <c:axId val="224495120"/>
      </c:barChart>
      <c:catAx>
        <c:axId val="22449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49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C8-4F2A-9163-BA9E7C5C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3552"/>
        <c:axId val="224496296"/>
      </c:barChart>
      <c:catAx>
        <c:axId val="2244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18-91DC-F13DE92D568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7976"/>
        <c:axId val="224638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6-4818-91DC-F13DE92D568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276-4818-91DC-F13DE92D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9152"/>
        <c:axId val="224638368"/>
      </c:lineChart>
      <c:catAx>
        <c:axId val="22463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8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638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7976"/>
        <c:crosses val="autoZero"/>
        <c:crossBetween val="between"/>
      </c:valAx>
      <c:catAx>
        <c:axId val="22463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8368"/>
        <c:crosses val="autoZero"/>
        <c:auto val="0"/>
        <c:lblAlgn val="ctr"/>
        <c:lblOffset val="100"/>
        <c:noMultiLvlLbl val="0"/>
      </c:catAx>
      <c:valAx>
        <c:axId val="224638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97-4FCD-AEEC-8C090791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840"/>
        <c:axId val="224636800"/>
      </c:barChart>
      <c:catAx>
        <c:axId val="224634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63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26-4F48-9F30-7671BBBE2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3272"/>
        <c:axId val="224635232"/>
      </c:barChart>
      <c:catAx>
        <c:axId val="22463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5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3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5-4588-8DE7-8C6767B442D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6016"/>
        <c:axId val="224636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05-4588-8DE7-8C6767B442D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05-4588-8DE7-8C6767B44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33664"/>
        <c:axId val="224639544"/>
      </c:lineChart>
      <c:catAx>
        <c:axId val="22463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6016"/>
        <c:crosses val="autoZero"/>
        <c:crossBetween val="between"/>
      </c:valAx>
      <c:catAx>
        <c:axId val="224633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639544"/>
        <c:crosses val="autoZero"/>
        <c:auto val="0"/>
        <c:lblAlgn val="ctr"/>
        <c:lblOffset val="100"/>
        <c:noMultiLvlLbl val="0"/>
      </c:catAx>
      <c:valAx>
        <c:axId val="22463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633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8D-4930-B0F1-E84EF046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634056"/>
        <c:axId val="224634448"/>
      </c:barChart>
      <c:catAx>
        <c:axId val="224634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63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63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40-4CB1-81F0-1A11A6EA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3656"/>
        <c:axId val="224804048"/>
      </c:barChart>
      <c:catAx>
        <c:axId val="224803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804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07-4E88-AD94-9299FE53F81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0912"/>
        <c:axId val="2248020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7-4E88-AD94-9299FE53F81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07-4E88-AD94-9299FE53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01304"/>
        <c:axId val="224804440"/>
      </c:lineChart>
      <c:catAx>
        <c:axId val="22480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0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4802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0912"/>
        <c:crosses val="autoZero"/>
        <c:crossBetween val="between"/>
      </c:valAx>
      <c:catAx>
        <c:axId val="224801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04440"/>
        <c:crosses val="autoZero"/>
        <c:auto val="0"/>
        <c:lblAlgn val="ctr"/>
        <c:lblOffset val="100"/>
        <c:noMultiLvlLbl val="0"/>
      </c:catAx>
      <c:valAx>
        <c:axId val="224804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80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6E-4626-A4F2-03BEFE792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776"/>
        <c:axId val="223958520"/>
      </c:barChart>
      <c:catAx>
        <c:axId val="223955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D2-4F03-9ED0-92CE1735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802872"/>
        <c:axId val="224803264"/>
      </c:barChart>
      <c:catAx>
        <c:axId val="224802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32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480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802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55-45F7-B405-ACF30F7E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4720"/>
        <c:axId val="225024328"/>
      </c:barChart>
      <c:catAx>
        <c:axId val="22502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024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4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67D-9B35-761026D0AF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3152"/>
        <c:axId val="22502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67D-9B35-761026D0AF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32-467D-9B35-761026D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5112"/>
        <c:axId val="225025504"/>
      </c:lineChart>
      <c:catAx>
        <c:axId val="22502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02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3152"/>
        <c:crosses val="autoZero"/>
        <c:crossBetween val="between"/>
      </c:valAx>
      <c:catAx>
        <c:axId val="22502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025504"/>
        <c:crosses val="autoZero"/>
        <c:auto val="0"/>
        <c:lblAlgn val="ctr"/>
        <c:lblOffset val="100"/>
        <c:noMultiLvlLbl val="0"/>
      </c:catAx>
      <c:valAx>
        <c:axId val="225025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02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5B1-4AAA-A42B-DC7E2B6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022368"/>
        <c:axId val="225237912"/>
      </c:barChart>
      <c:catAx>
        <c:axId val="22502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9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7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02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90-4484-8429-1350A33E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736"/>
        <c:axId val="225233208"/>
      </c:barChart>
      <c:catAx>
        <c:axId val="225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F-4AC3-8E81-35A2E2DB55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4776"/>
        <c:axId val="225235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F-4AC3-8E81-35A2E2DB55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AF-4AC3-8E81-35A2E2DB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2816"/>
        <c:axId val="225230856"/>
      </c:lineChart>
      <c:catAx>
        <c:axId val="22523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5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776"/>
        <c:crosses val="autoZero"/>
        <c:crossBetween val="between"/>
      </c:valAx>
      <c:catAx>
        <c:axId val="22523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0856"/>
        <c:crosses val="autoZero"/>
        <c:auto val="0"/>
        <c:lblAlgn val="ctr"/>
        <c:lblOffset val="100"/>
        <c:noMultiLvlLbl val="0"/>
      </c:catAx>
      <c:valAx>
        <c:axId val="2252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2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0-45FD-A98C-4AC67E29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7128"/>
        <c:axId val="225235952"/>
      </c:barChart>
      <c:catAx>
        <c:axId val="225237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59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235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7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DF-4AF7-B665-075D7A4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6344"/>
        <c:axId val="225233600"/>
      </c:barChart>
      <c:catAx>
        <c:axId val="225236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233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6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AE-AF21-6B86431D4E4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233992"/>
        <c:axId val="225234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4-4BAE-AF21-6B86431D4E4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34-4BAE-AF21-6B86431D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31640"/>
        <c:axId val="225232424"/>
      </c:lineChart>
      <c:catAx>
        <c:axId val="225233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4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234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233992"/>
        <c:crosses val="autoZero"/>
        <c:crossBetween val="between"/>
      </c:valAx>
      <c:catAx>
        <c:axId val="225231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232424"/>
        <c:crosses val="autoZero"/>
        <c:auto val="0"/>
        <c:lblAlgn val="ctr"/>
        <c:lblOffset val="100"/>
        <c:noMultiLvlLbl val="0"/>
      </c:catAx>
      <c:valAx>
        <c:axId val="225232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231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FA-4B81-AECE-4096B91C1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2728"/>
        <c:axId val="225639984"/>
      </c:barChart>
      <c:catAx>
        <c:axId val="225642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63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C7-43D7-BE64-033EC22FA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5384"/>
        <c:axId val="223960480"/>
      </c:barChart>
      <c:catAx>
        <c:axId val="223955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960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5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96-470A-A137-6C8FB34C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40376"/>
        <c:axId val="225641552"/>
      </c:barChart>
      <c:catAx>
        <c:axId val="22564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2-4E1B-91A9-B057004310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024"/>
        <c:axId val="225643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2-4E1B-91A9-B057004310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22-4E1B-91A9-B05700431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636848"/>
        <c:axId val="225641160"/>
      </c:lineChart>
      <c:catAx>
        <c:axId val="22563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3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024"/>
        <c:crosses val="autoZero"/>
        <c:crossBetween val="between"/>
      </c:valAx>
      <c:catAx>
        <c:axId val="225636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641160"/>
        <c:crosses val="autoZero"/>
        <c:auto val="0"/>
        <c:lblAlgn val="ctr"/>
        <c:lblOffset val="100"/>
        <c:noMultiLvlLbl val="0"/>
      </c:catAx>
      <c:valAx>
        <c:axId val="225641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636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0B-4FF2-9BF0-C4AEDD60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9592"/>
        <c:axId val="225641944"/>
      </c:barChart>
      <c:catAx>
        <c:axId val="22563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1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641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0D-45F1-8361-C8BFF44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8808"/>
        <c:axId val="225642336"/>
      </c:barChart>
      <c:catAx>
        <c:axId val="225638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4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5642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8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6-4650-8200-E52C6F7308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637632"/>
        <c:axId val="225639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6-4650-8200-E52C6F7308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6-4650-8200-E52C6F730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3608"/>
        <c:axId val="225947728"/>
      </c:lineChart>
      <c:catAx>
        <c:axId val="22563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9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5639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637632"/>
        <c:crosses val="autoZero"/>
        <c:crossBetween val="between"/>
      </c:valAx>
      <c:catAx>
        <c:axId val="225953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7728"/>
        <c:crosses val="autoZero"/>
        <c:auto val="0"/>
        <c:lblAlgn val="ctr"/>
        <c:lblOffset val="100"/>
        <c:noMultiLvlLbl val="0"/>
      </c:catAx>
      <c:valAx>
        <c:axId val="225947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8E8-4EDF-8E7E-EE44339CB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904"/>
        <c:axId val="225954784"/>
      </c:barChart>
      <c:catAx>
        <c:axId val="22594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7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59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03-4BD3-B6F1-7CEADC70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8120"/>
        <c:axId val="225954000"/>
      </c:barChart>
      <c:catAx>
        <c:axId val="22594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6-4D98-AC1D-387DD4D6612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0080"/>
        <c:axId val="22595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6-4D98-AC1D-387DD4D6612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F6-4D98-AC1D-387DD4D6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51256"/>
        <c:axId val="225951648"/>
      </c:lineChart>
      <c:catAx>
        <c:axId val="22595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0080"/>
        <c:crosses val="autoZero"/>
        <c:crossBetween val="between"/>
      </c:valAx>
      <c:catAx>
        <c:axId val="225951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51648"/>
        <c:crosses val="autoZero"/>
        <c:auto val="0"/>
        <c:lblAlgn val="ctr"/>
        <c:lblOffset val="100"/>
        <c:noMultiLvlLbl val="0"/>
      </c:catAx>
      <c:valAx>
        <c:axId val="2259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51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5-4CB4-A18E-04300D264D5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49296"/>
        <c:axId val="225955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5-4CB4-A18E-04300D264D5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45-4CB4-A18E-04300D26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49688"/>
        <c:axId val="225948512"/>
      </c:lineChart>
      <c:catAx>
        <c:axId val="2259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595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49296"/>
        <c:crosses val="autoZero"/>
        <c:crossBetween val="between"/>
      </c:valAx>
      <c:catAx>
        <c:axId val="22594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48512"/>
        <c:crosses val="autoZero"/>
        <c:auto val="0"/>
        <c:lblAlgn val="ctr"/>
        <c:lblOffset val="100"/>
        <c:noMultiLvlLbl val="0"/>
      </c:catAx>
      <c:valAx>
        <c:axId val="225948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94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D5-49DF-ABC6-F24A375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952432"/>
        <c:axId val="226232592"/>
      </c:barChart>
      <c:catAx>
        <c:axId val="225952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2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595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E-4BB9-8C94-A4D0D92D1D5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168"/>
        <c:axId val="223957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E-4BB9-8C94-A4D0D92D1D5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8EE-4BB9-8C94-A4D0D92D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59696"/>
        <c:axId val="223961264"/>
      </c:lineChart>
      <c:catAx>
        <c:axId val="223956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957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168"/>
        <c:crosses val="autoZero"/>
        <c:crossBetween val="between"/>
      </c:valAx>
      <c:catAx>
        <c:axId val="22395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223961264"/>
        <c:crosses val="autoZero"/>
        <c:auto val="0"/>
        <c:lblAlgn val="ctr"/>
        <c:lblOffset val="100"/>
        <c:noMultiLvlLbl val="0"/>
      </c:catAx>
      <c:valAx>
        <c:axId val="223961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395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FF-4E27-9036-5806E164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984"/>
        <c:axId val="226229456"/>
      </c:barChart>
      <c:catAx>
        <c:axId val="226232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4B70-A0A2-EEDEDE4BD3F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2200"/>
        <c:axId val="22622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1-4B70-A0A2-EEDEDE4BD3F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A1-4B70-A0A2-EEDEDE4B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9848"/>
        <c:axId val="226230240"/>
      </c:lineChart>
      <c:catAx>
        <c:axId val="226232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2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2200"/>
        <c:crosses val="autoZero"/>
        <c:crossBetween val="between"/>
      </c:valAx>
      <c:catAx>
        <c:axId val="2262298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0240"/>
        <c:crosses val="autoZero"/>
        <c:auto val="0"/>
        <c:lblAlgn val="ctr"/>
        <c:lblOffset val="100"/>
        <c:noMultiLvlLbl val="0"/>
      </c:catAx>
      <c:valAx>
        <c:axId val="226230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9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74-426D-9586-D0C91342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688"/>
        <c:axId val="226231416"/>
      </c:barChart>
      <c:catAx>
        <c:axId val="22623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3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CC-40AE-BA7E-13977E64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080"/>
        <c:axId val="226227496"/>
      </c:barChart>
      <c:catAx>
        <c:axId val="22623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E-4744-A6F6-2154944BA29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7104"/>
        <c:axId val="226227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6E-4744-A6F6-2154944BA29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6E-4744-A6F6-2154944B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4552"/>
        <c:axId val="226231024"/>
      </c:lineChart>
      <c:catAx>
        <c:axId val="22622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27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104"/>
        <c:crosses val="autoZero"/>
        <c:crossBetween val="between"/>
      </c:valAx>
      <c:catAx>
        <c:axId val="2262345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1024"/>
        <c:crosses val="autoZero"/>
        <c:auto val="0"/>
        <c:lblAlgn val="ctr"/>
        <c:lblOffset val="100"/>
        <c:noMultiLvlLbl val="0"/>
      </c:catAx>
      <c:valAx>
        <c:axId val="22623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4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60-4DB3-97F1-E06B58D2F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768"/>
        <c:axId val="226231808"/>
      </c:barChart>
      <c:catAx>
        <c:axId val="22623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31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3-4FD0-A5DC-6610D12E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4944"/>
        <c:axId val="226235336"/>
      </c:barChart>
      <c:catAx>
        <c:axId val="22623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8-4ACD-A70F-4A619BF1D39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6120"/>
        <c:axId val="2262384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8-4ACD-A70F-4A619BF1D39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8-4ACD-A70F-4A619BF1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6320"/>
        <c:axId val="226236512"/>
      </c:lineChart>
      <c:catAx>
        <c:axId val="226236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4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38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120"/>
        <c:crosses val="autoZero"/>
        <c:crossBetween val="between"/>
      </c:valAx>
      <c:catAx>
        <c:axId val="22622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6512"/>
        <c:crosses val="autoZero"/>
        <c:auto val="0"/>
        <c:lblAlgn val="ctr"/>
        <c:lblOffset val="100"/>
        <c:noMultiLvlLbl val="0"/>
      </c:catAx>
      <c:valAx>
        <c:axId val="226236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FE-44C5-B64B-2D36CAB15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864"/>
        <c:axId val="226242000"/>
      </c:barChart>
      <c:catAx>
        <c:axId val="226238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624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7A-4006-B55C-FE9BF027C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040"/>
        <c:axId val="226240432"/>
      </c:barChart>
      <c:catAx>
        <c:axId val="226240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6240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A-4C46-9C0A-F61EDF4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56560"/>
        <c:axId val="223957736"/>
      </c:barChart>
      <c:catAx>
        <c:axId val="2239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7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3957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6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A-4EDF-AF8F-87143B70D91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0824"/>
        <c:axId val="226241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A-4EDF-AF8F-87143B70D91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31A-4EDF-AF8F-87143B70D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648"/>
        <c:axId val="227109096"/>
      </c:lineChart>
      <c:catAx>
        <c:axId val="226240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624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824"/>
        <c:crosses val="autoZero"/>
        <c:crossBetween val="between"/>
      </c:valAx>
      <c:catAx>
        <c:axId val="22623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9096"/>
        <c:crosses val="autoZero"/>
        <c:auto val="0"/>
        <c:lblAlgn val="ctr"/>
        <c:lblOffset val="100"/>
        <c:noMultiLvlLbl val="0"/>
      </c:catAx>
      <c:valAx>
        <c:axId val="227109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E7-4CDB-A37C-3474A1B25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312"/>
        <c:axId val="227107136"/>
      </c:barChart>
      <c:catAx>
        <c:axId val="22710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1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29-42EF-94DD-DFECBE59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8704"/>
        <c:axId val="227109880"/>
      </c:barChart>
      <c:catAx>
        <c:axId val="227108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9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9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8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7-4576-BF48-F1AD313B4D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7528"/>
        <c:axId val="227106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7-4576-BF48-F1AD313B4D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57-4576-BF48-F1AD313B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9688"/>
        <c:axId val="227094592"/>
      </c:lineChart>
      <c:catAx>
        <c:axId val="22710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7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6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7528"/>
        <c:crosses val="autoZero"/>
        <c:crossBetween val="between"/>
      </c:valAx>
      <c:catAx>
        <c:axId val="227099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4592"/>
        <c:crosses val="autoZero"/>
        <c:auto val="0"/>
        <c:lblAlgn val="ctr"/>
        <c:lblOffset val="100"/>
        <c:noMultiLvlLbl val="0"/>
      </c:catAx>
      <c:valAx>
        <c:axId val="227094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A8-41EA-B74B-D1B2E3C2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0080"/>
        <c:axId val="227105176"/>
      </c:barChart>
      <c:catAx>
        <c:axId val="22710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5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E-40F3-952C-340A0DF0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784"/>
        <c:axId val="227105568"/>
      </c:barChart>
      <c:catAx>
        <c:axId val="227104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10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8-4015-BF6F-88EA6A26CC8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4392"/>
        <c:axId val="22709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8-4015-BF6F-88EA6A26CC8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08-4015-BF6F-88EA6A26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02432"/>
        <c:axId val="227104000"/>
      </c:lineChart>
      <c:catAx>
        <c:axId val="227104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4392"/>
        <c:crosses val="autoZero"/>
        <c:crossBetween val="between"/>
      </c:valAx>
      <c:catAx>
        <c:axId val="22710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104000"/>
        <c:crosses val="autoZero"/>
        <c:auto val="0"/>
        <c:lblAlgn val="ctr"/>
        <c:lblOffset val="100"/>
        <c:noMultiLvlLbl val="0"/>
      </c:catAx>
      <c:valAx>
        <c:axId val="227104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102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24-403D-B1E6-34871DA0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6352"/>
        <c:axId val="227095376"/>
      </c:barChart>
      <c:catAx>
        <c:axId val="22710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09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2B-4918-AFDC-D71AABFC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8904"/>
        <c:axId val="227096944"/>
      </c:barChart>
      <c:catAx>
        <c:axId val="2270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09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8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AD1-99FD-554CF063F87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6160"/>
        <c:axId val="22709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1-4AD1-99FD-554CF063F87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1-4AD1-99FD-554CF06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097336"/>
        <c:axId val="227098120"/>
      </c:lineChart>
      <c:catAx>
        <c:axId val="22709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5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09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6160"/>
        <c:crosses val="autoZero"/>
        <c:crossBetween val="between"/>
      </c:valAx>
      <c:catAx>
        <c:axId val="227097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098120"/>
        <c:crosses val="autoZero"/>
        <c:auto val="0"/>
        <c:lblAlgn val="ctr"/>
        <c:lblOffset val="100"/>
        <c:noMultiLvlLbl val="0"/>
      </c:catAx>
      <c:valAx>
        <c:axId val="227098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0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5B-46BA-BCC0-8B054EA69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0088"/>
        <c:axId val="223958912"/>
      </c:barChart>
      <c:catAx>
        <c:axId val="223960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589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3958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0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F8-4423-9BE7-29028388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099296"/>
        <c:axId val="227100472"/>
      </c:barChart>
      <c:catAx>
        <c:axId val="22709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0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1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0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6B-45DD-AB2D-2C915B967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101648"/>
        <c:axId val="227103216"/>
      </c:barChart>
      <c:catAx>
        <c:axId val="2271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10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1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6-48E9-ACA0-AFF86329ABA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176"/>
        <c:axId val="227904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6-48E9-ACA0-AFF86329ABA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26-48E9-ACA0-AFF86329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4648"/>
        <c:axId val="227912880"/>
      </c:lineChart>
      <c:catAx>
        <c:axId val="22790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4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0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176"/>
        <c:crosses val="autoZero"/>
        <c:crossBetween val="between"/>
      </c:valAx>
      <c:catAx>
        <c:axId val="227904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2880"/>
        <c:crosses val="autoZero"/>
        <c:auto val="0"/>
        <c:lblAlgn val="ctr"/>
        <c:lblOffset val="100"/>
        <c:noMultiLvlLbl val="0"/>
      </c:catAx>
      <c:valAx>
        <c:axId val="227912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4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08-4FA5-9F27-554623D7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5432"/>
        <c:axId val="227905040"/>
      </c:barChart>
      <c:catAx>
        <c:axId val="22790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0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29-432F-9C99-8BC4DE32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960"/>
        <c:axId val="227907784"/>
      </c:barChart>
      <c:catAx>
        <c:axId val="227908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7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07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8-452D-9D67-12BD6F1E94C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8568"/>
        <c:axId val="227913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A8-452D-9D67-12BD6F1E94C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A8-452D-9D67-12BD6F1E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9352"/>
        <c:axId val="227905824"/>
      </c:lineChart>
      <c:catAx>
        <c:axId val="227908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3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3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8568"/>
        <c:crosses val="autoZero"/>
        <c:crossBetween val="between"/>
      </c:valAx>
      <c:catAx>
        <c:axId val="227909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05824"/>
        <c:crosses val="autoZero"/>
        <c:auto val="0"/>
        <c:lblAlgn val="ctr"/>
        <c:lblOffset val="100"/>
        <c:noMultiLvlLbl val="0"/>
      </c:catAx>
      <c:valAx>
        <c:axId val="22790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9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53-4D20-BC2A-4AAD1417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6216"/>
        <c:axId val="227909744"/>
      </c:barChart>
      <c:catAx>
        <c:axId val="22790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9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09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6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1B-438A-9F31-F1B4387F9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136"/>
        <c:axId val="227910528"/>
      </c:barChart>
      <c:catAx>
        <c:axId val="22791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0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E-4A4C-89D0-99B650D3A76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0920"/>
        <c:axId val="227911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E-4A4C-89D0-99B650D3A76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7E-4A4C-89D0-99B650D3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03080"/>
        <c:axId val="227911704"/>
      </c:lineChart>
      <c:catAx>
        <c:axId val="227910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0920"/>
        <c:crosses val="autoZero"/>
        <c:crossBetween val="between"/>
      </c:valAx>
      <c:catAx>
        <c:axId val="227903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1704"/>
        <c:crosses val="autoZero"/>
        <c:auto val="0"/>
        <c:lblAlgn val="ctr"/>
        <c:lblOffset val="100"/>
        <c:noMultiLvlLbl val="0"/>
      </c:catAx>
      <c:valAx>
        <c:axId val="227911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03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97-430C-89EA-5727D585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512"/>
        <c:axId val="227912488"/>
      </c:barChart>
      <c:catAx>
        <c:axId val="227901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2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7912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F-4AD3-B022-8A6A8CD8C74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3962440"/>
        <c:axId val="2244939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0F-4AD3-B022-8A6A8CD8C74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0F-4AD3-B022-8A6A8CD8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494336"/>
        <c:axId val="224496688"/>
      </c:lineChart>
      <c:catAx>
        <c:axId val="223962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3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3962440"/>
        <c:crosses val="autoZero"/>
        <c:crossBetween val="between"/>
      </c:valAx>
      <c:catAx>
        <c:axId val="2244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24496688"/>
        <c:crosses val="autoZero"/>
        <c:auto val="0"/>
        <c:lblAlgn val="ctr"/>
        <c:lblOffset val="100"/>
        <c:noMultiLvlLbl val="0"/>
      </c:catAx>
      <c:valAx>
        <c:axId val="224496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44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3-4AD3-8A58-F3414216B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01904"/>
        <c:axId val="227902296"/>
      </c:barChart>
      <c:catAx>
        <c:axId val="22790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2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7902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0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76E-910E-34F374A542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6800"/>
        <c:axId val="22791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76E-910E-34F374A542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AC-476E-910E-34F374A5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4056"/>
        <c:axId val="227914448"/>
      </c:lineChart>
      <c:catAx>
        <c:axId val="22791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71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791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800"/>
        <c:crosses val="autoZero"/>
        <c:crossBetween val="between"/>
      </c:valAx>
      <c:catAx>
        <c:axId val="22791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7914448"/>
        <c:crosses val="autoZero"/>
        <c:auto val="0"/>
        <c:lblAlgn val="ctr"/>
        <c:lblOffset val="100"/>
        <c:noMultiLvlLbl val="0"/>
      </c:catAx>
      <c:valAx>
        <c:axId val="227914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7914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73-47E4-A2F6-E73041EF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7915232"/>
        <c:axId val="227916016"/>
      </c:barChart>
      <c:catAx>
        <c:axId val="227915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60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227916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7915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66-4ECC-88F3-80E66646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0120"/>
        <c:axId val="228250512"/>
      </c:barChart>
      <c:catAx>
        <c:axId val="22825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0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C-43F2-99C6-31C288762C3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8254432"/>
        <c:axId val="228256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C-43F2-99C6-31C288762C3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DC-43F2-99C6-31C28876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54824"/>
        <c:axId val="228258352"/>
      </c:lineChart>
      <c:catAx>
        <c:axId val="2282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825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8254432"/>
        <c:crosses val="autoZero"/>
        <c:crossBetween val="between"/>
      </c:valAx>
      <c:catAx>
        <c:axId val="2282548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8258352"/>
        <c:crosses val="autoZero"/>
        <c:auto val="0"/>
        <c:lblAlgn val="ctr"/>
        <c:lblOffset val="100"/>
        <c:noMultiLvlLbl val="0"/>
      </c:catAx>
      <c:valAx>
        <c:axId val="22825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8254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D-4E9C-9648-90C8238F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7080"/>
        <c:axId val="224495512"/>
      </c:barChart>
      <c:catAx>
        <c:axId val="22449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2449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D6-4820-AE38-E81A99F1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491592"/>
        <c:axId val="224491200"/>
      </c:barChart>
      <c:catAx>
        <c:axId val="22449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44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449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43" name="Wykres 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888" name="Wykres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791" name="Wykres 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37" name="Wykres 8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25" name="Wykres 9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89" name="Wykres 10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80837" name="Wykres 31">
          <a:extLst>
            <a:ext uri="{FF2B5EF4-FFF2-40B4-BE49-F238E27FC236}">
              <a16:creationId xmlns:a16="http://schemas.microsoft.com/office/drawing/2014/main" id="{00000000-0008-0000-0000-0000C53B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2041" name="Wykres 3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10" name="Wykres 3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710" name="Wykres 3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066" name="Wykres 3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568" name="Wykres 3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384" name="Wykres 3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19" name="Wykres 3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511" name="Wykres 3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71" name="Wykres 4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453" name="Wykres 4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46" name="Wykres 4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20" name="Wykres 4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11" name="Wykres 4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72" name="Wykres 4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854" name="Wykres 4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451" name="Wykres 4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321" name="Wykres 48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88" name="Wykres 49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373" name="Wykres 5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31" name="Wykres 51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21" name="Wykres 5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426" name="Wykres 5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73" name="Wykres 5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78997" name="Wykres 65">
          <a:extLst>
            <a:ext uri="{FF2B5EF4-FFF2-40B4-BE49-F238E27FC236}">
              <a16:creationId xmlns:a16="http://schemas.microsoft.com/office/drawing/2014/main" id="{00000000-0008-0000-0000-000095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475" name="Wykres 6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31" name="Wykres 67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062" name="Wykres 6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527" name="Wykres 6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574" name="Wykres 7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516" name="Wykres 7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366" name="Wykres 77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28" name="Wykres 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74" name="Wykres 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2022" name="Wykres 8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80" name="Wykres 8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17" name="Wykres 8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78529" name="Wykres 97">
          <a:extLst>
            <a:ext uri="{FF2B5EF4-FFF2-40B4-BE49-F238E27FC236}">
              <a16:creationId xmlns:a16="http://schemas.microsoft.com/office/drawing/2014/main" id="{00000000-0008-0000-0000-0000C132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78151" name="Wykres 98">
          <a:extLst>
            <a:ext uri="{FF2B5EF4-FFF2-40B4-BE49-F238E27FC236}">
              <a16:creationId xmlns:a16="http://schemas.microsoft.com/office/drawing/2014/main" id="{00000000-0008-0000-0000-00004731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78627" name="Wykres 99">
          <a:extLst>
            <a:ext uri="{FF2B5EF4-FFF2-40B4-BE49-F238E27FC236}">
              <a16:creationId xmlns:a16="http://schemas.microsoft.com/office/drawing/2014/main" id="{00000000-0008-0000-0000-0000233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781" name="Wykres 10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93" name="Wykres 10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834" name="Wykres 10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36" name="Wykres 10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065" name="Wykres 10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883" name="Wykres 10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94" name="Wykres 10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763" name="Wykres 10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35" name="Wykres 108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36" name="Wykres 10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894" name="Wykres 11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87" name="Wykres 11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2025" name="Wykres 112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2036" name="Wykres 11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2037" name="Wykres 11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99" name="Wykres 11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064" name="Wykres 11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980" name="Wykres 117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59" name="Wykres 119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13" name="Wykres 1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414" name="Wykres 12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166" name="Wykres 1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356" name="Wykres 13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635" name="Wykres 13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18" name="Wykres 13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99" name="Wykres 13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766" name="Wykres 13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352</xdr:row>
      <xdr:rowOff>0</xdr:rowOff>
    </xdr:from>
    <xdr:to>
      <xdr:col>4</xdr:col>
      <xdr:colOff>0</xdr:colOff>
      <xdr:row>352</xdr:row>
      <xdr:rowOff>0</xdr:rowOff>
    </xdr:to>
    <xdr:graphicFrame macro="">
      <xdr:nvGraphicFramePr>
        <xdr:cNvPr id="1267" name="Wykres 137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57"/>
  <sheetViews>
    <sheetView tabSelected="1" zoomScale="70" zoomScaleNormal="70" zoomScaleSheetLayoutView="100" workbookViewId="0">
      <pane xSplit="8" ySplit="8" topLeftCell="I27" activePane="bottomRight" state="frozen"/>
      <selection pane="topRight" activeCell="I1" sqref="I1"/>
      <selection pane="bottomLeft" activeCell="A12" sqref="A12"/>
      <selection pane="bottomRight" activeCell="H40" sqref="H40"/>
    </sheetView>
  </sheetViews>
  <sheetFormatPr defaultRowHeight="15.75" customHeight="1" x14ac:dyDescent="0.2"/>
  <cols>
    <col min="1" max="1" width="4.28515625" style="104" customWidth="1"/>
    <col min="2" max="2" width="6.5703125" style="104" customWidth="1"/>
    <col min="3" max="3" width="5.7109375" style="104" customWidth="1"/>
    <col min="4" max="4" width="18.140625" style="105" customWidth="1"/>
    <col min="5" max="5" width="8.85546875" style="106" customWidth="1"/>
    <col min="6" max="6" width="12.85546875" style="107" customWidth="1"/>
    <col min="7" max="7" width="12.7109375" style="63" customWidth="1"/>
    <col min="8" max="8" width="12.7109375" style="64" customWidth="1"/>
    <col min="9" max="9" width="11.7109375" style="64" customWidth="1"/>
    <col min="10" max="10" width="11.5703125" style="64" customWidth="1"/>
    <col min="11" max="11" width="11.5703125" style="65" customWidth="1"/>
    <col min="12" max="12" width="11.7109375" style="65" customWidth="1"/>
    <col min="13" max="13" width="9.5703125" style="64" customWidth="1"/>
    <col min="14" max="14" width="9.140625" style="64" customWidth="1"/>
    <col min="15" max="15" width="10" style="64" customWidth="1"/>
    <col min="16" max="16" width="12.28515625" style="66" customWidth="1"/>
    <col min="17" max="17" width="12.28515625" style="67" customWidth="1"/>
    <col min="18" max="18" width="12.28515625" style="64" customWidth="1"/>
    <col min="19" max="19" width="8.5703125" style="64" customWidth="1"/>
    <col min="20" max="20" width="9.7109375" style="64" customWidth="1"/>
    <col min="21" max="21" width="16.140625" customWidth="1"/>
    <col min="22" max="22" width="8.5703125" customWidth="1"/>
  </cols>
  <sheetData>
    <row r="1" spans="1:84" s="75" customFormat="1" ht="15.75" customHeight="1" x14ac:dyDescent="0.2">
      <c r="A1" s="241"/>
      <c r="B1" s="241"/>
      <c r="C1" s="241"/>
      <c r="D1" s="241"/>
      <c r="E1" s="241"/>
      <c r="F1" s="241"/>
      <c r="G1" s="241"/>
      <c r="H1" s="109"/>
      <c r="I1" s="110"/>
      <c r="J1" s="111"/>
      <c r="K1" s="110"/>
      <c r="L1" s="109"/>
      <c r="M1" s="112"/>
      <c r="N1" s="113"/>
      <c r="O1" s="113"/>
      <c r="P1" s="114"/>
      <c r="Q1" s="115"/>
      <c r="R1" s="109"/>
      <c r="S1" s="112"/>
      <c r="T1" s="112" t="s">
        <v>76</v>
      </c>
      <c r="U1" s="30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</row>
    <row r="2" spans="1:84" s="76" customFormat="1" ht="15.75" customHeight="1" x14ac:dyDescent="0.2">
      <c r="A2" s="180"/>
      <c r="B2" s="180"/>
      <c r="C2" s="181"/>
      <c r="D2" s="182"/>
      <c r="E2" s="116"/>
      <c r="F2" s="117"/>
      <c r="G2" s="117"/>
      <c r="H2" s="117"/>
      <c r="I2" s="118"/>
      <c r="J2" s="119"/>
      <c r="K2" s="111"/>
      <c r="L2" s="113"/>
      <c r="M2" s="120"/>
      <c r="N2" s="121"/>
      <c r="O2" s="121"/>
      <c r="P2" s="114"/>
      <c r="Q2" s="115"/>
      <c r="R2" s="122"/>
      <c r="S2" s="120"/>
      <c r="T2" s="120" t="s">
        <v>50</v>
      </c>
      <c r="U2" s="30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</row>
    <row r="3" spans="1:84" s="76" customFormat="1" ht="15.75" customHeight="1" x14ac:dyDescent="0.2">
      <c r="A3" s="180"/>
      <c r="B3" s="180"/>
      <c r="C3" s="181"/>
      <c r="D3" s="182"/>
      <c r="E3" s="116"/>
      <c r="F3" s="117"/>
      <c r="G3" s="117"/>
      <c r="H3" s="117"/>
      <c r="I3" s="118"/>
      <c r="J3" s="119"/>
      <c r="K3" s="111"/>
      <c r="L3" s="113"/>
      <c r="M3" s="123"/>
      <c r="N3" s="121"/>
      <c r="O3" s="121"/>
      <c r="P3" s="114"/>
      <c r="Q3" s="115"/>
      <c r="R3" s="122"/>
      <c r="S3" s="124"/>
      <c r="T3" s="123" t="s">
        <v>75</v>
      </c>
      <c r="U3" s="77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</row>
    <row r="4" spans="1:84" s="77" customFormat="1" ht="17.25" customHeight="1" x14ac:dyDescent="0.2">
      <c r="A4" s="246" t="s">
        <v>22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114"/>
      <c r="Q4" s="115"/>
      <c r="R4" s="122"/>
      <c r="S4" s="122"/>
      <c r="T4" s="122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</row>
    <row r="5" spans="1:84" s="77" customFormat="1" ht="15.75" customHeight="1" thickBot="1" x14ac:dyDescent="0.25">
      <c r="A5" s="245" t="s">
        <v>10</v>
      </c>
      <c r="B5" s="245" t="s">
        <v>11</v>
      </c>
      <c r="C5" s="247" t="s">
        <v>14</v>
      </c>
      <c r="D5" s="258" t="s">
        <v>21</v>
      </c>
      <c r="E5" s="266" t="s">
        <v>42</v>
      </c>
      <c r="F5" s="271" t="s">
        <v>25</v>
      </c>
      <c r="G5" s="248" t="s">
        <v>24</v>
      </c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50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</row>
    <row r="6" spans="1:84" s="5" customFormat="1" ht="15.75" customHeight="1" thickTop="1" x14ac:dyDescent="0.2">
      <c r="A6" s="245"/>
      <c r="B6" s="245"/>
      <c r="C6" s="247"/>
      <c r="D6" s="259"/>
      <c r="E6" s="267"/>
      <c r="F6" s="272"/>
      <c r="G6" s="242" t="s">
        <v>23</v>
      </c>
      <c r="H6" s="251" t="s">
        <v>24</v>
      </c>
      <c r="I6" s="252"/>
      <c r="J6" s="252"/>
      <c r="K6" s="252"/>
      <c r="L6" s="252"/>
      <c r="M6" s="252"/>
      <c r="N6" s="252"/>
      <c r="O6" s="261"/>
      <c r="P6" s="242" t="s">
        <v>27</v>
      </c>
      <c r="Q6" s="251" t="s">
        <v>24</v>
      </c>
      <c r="R6" s="252"/>
      <c r="S6" s="252"/>
      <c r="T6" s="253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</row>
    <row r="7" spans="1:84" s="5" customFormat="1" ht="15.75" customHeight="1" x14ac:dyDescent="0.2">
      <c r="A7" s="245"/>
      <c r="B7" s="245"/>
      <c r="C7" s="247"/>
      <c r="D7" s="259"/>
      <c r="E7" s="267"/>
      <c r="F7" s="272"/>
      <c r="G7" s="243"/>
      <c r="H7" s="254" t="s">
        <v>44</v>
      </c>
      <c r="I7" s="264" t="s">
        <v>9</v>
      </c>
      <c r="J7" s="265"/>
      <c r="K7" s="256" t="s">
        <v>31</v>
      </c>
      <c r="L7" s="256" t="s">
        <v>41</v>
      </c>
      <c r="M7" s="256" t="s">
        <v>29</v>
      </c>
      <c r="N7" s="256" t="s">
        <v>48</v>
      </c>
      <c r="O7" s="262" t="s">
        <v>32</v>
      </c>
      <c r="P7" s="243"/>
      <c r="Q7" s="254" t="s">
        <v>45</v>
      </c>
      <c r="R7" s="125" t="s">
        <v>26</v>
      </c>
      <c r="S7" s="274" t="s">
        <v>130</v>
      </c>
      <c r="T7" s="269" t="s">
        <v>49</v>
      </c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</row>
    <row r="8" spans="1:84" s="18" customFormat="1" ht="100.5" customHeight="1" x14ac:dyDescent="0.2">
      <c r="A8" s="245"/>
      <c r="B8" s="245"/>
      <c r="C8" s="247"/>
      <c r="D8" s="260"/>
      <c r="E8" s="268"/>
      <c r="F8" s="273"/>
      <c r="G8" s="244"/>
      <c r="H8" s="255"/>
      <c r="I8" s="125" t="s">
        <v>28</v>
      </c>
      <c r="J8" s="125" t="s">
        <v>30</v>
      </c>
      <c r="K8" s="257"/>
      <c r="L8" s="257"/>
      <c r="M8" s="257"/>
      <c r="N8" s="257"/>
      <c r="O8" s="263"/>
      <c r="P8" s="244"/>
      <c r="Q8" s="255"/>
      <c r="R8" s="125" t="s">
        <v>33</v>
      </c>
      <c r="S8" s="275"/>
      <c r="T8" s="270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</row>
    <row r="9" spans="1:84" s="3" customFormat="1" ht="14.25" customHeight="1" x14ac:dyDescent="0.2">
      <c r="A9" s="183">
        <v>1</v>
      </c>
      <c r="B9" s="183">
        <f t="shared" ref="B9:S9" si="0">A9+1</f>
        <v>2</v>
      </c>
      <c r="C9" s="183">
        <f t="shared" si="0"/>
        <v>3</v>
      </c>
      <c r="D9" s="184">
        <f t="shared" si="0"/>
        <v>4</v>
      </c>
      <c r="E9" s="126">
        <f t="shared" si="0"/>
        <v>5</v>
      </c>
      <c r="F9" s="126">
        <f t="shared" si="0"/>
        <v>6</v>
      </c>
      <c r="G9" s="127">
        <f t="shared" si="0"/>
        <v>7</v>
      </c>
      <c r="H9" s="128">
        <f t="shared" si="0"/>
        <v>8</v>
      </c>
      <c r="I9" s="128">
        <f t="shared" si="0"/>
        <v>9</v>
      </c>
      <c r="J9" s="128">
        <f t="shared" si="0"/>
        <v>10</v>
      </c>
      <c r="K9" s="128">
        <f t="shared" si="0"/>
        <v>11</v>
      </c>
      <c r="L9" s="128">
        <f t="shared" si="0"/>
        <v>12</v>
      </c>
      <c r="M9" s="128">
        <f t="shared" si="0"/>
        <v>13</v>
      </c>
      <c r="N9" s="128">
        <f t="shared" si="0"/>
        <v>14</v>
      </c>
      <c r="O9" s="129">
        <f t="shared" si="0"/>
        <v>15</v>
      </c>
      <c r="P9" s="130">
        <f t="shared" si="0"/>
        <v>16</v>
      </c>
      <c r="Q9" s="128">
        <f t="shared" si="0"/>
        <v>17</v>
      </c>
      <c r="R9" s="128">
        <f t="shared" si="0"/>
        <v>18</v>
      </c>
      <c r="S9" s="128">
        <f t="shared" si="0"/>
        <v>19</v>
      </c>
      <c r="T9" s="131">
        <v>19</v>
      </c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</row>
    <row r="10" spans="1:84" s="2" customFormat="1" ht="16.5" customHeight="1" x14ac:dyDescent="0.2">
      <c r="A10" s="142">
        <v>700</v>
      </c>
      <c r="B10" s="142"/>
      <c r="C10" s="143"/>
      <c r="D10" s="220" t="s">
        <v>5</v>
      </c>
      <c r="E10" s="144" t="s">
        <v>35</v>
      </c>
      <c r="F10" s="145">
        <f>G10+P10</f>
        <v>12796967.26</v>
      </c>
      <c r="G10" s="132">
        <f>H10+K10+L10+M10</f>
        <v>6599835</v>
      </c>
      <c r="H10" s="133">
        <f>SUM(I10:J10)</f>
        <v>6599835</v>
      </c>
      <c r="I10" s="133"/>
      <c r="J10" s="133">
        <v>6599835</v>
      </c>
      <c r="K10" s="146"/>
      <c r="L10" s="146"/>
      <c r="M10" s="146"/>
      <c r="N10" s="147"/>
      <c r="O10" s="148"/>
      <c r="P10" s="132">
        <f>Q10+S10+T10</f>
        <v>6197132.2599999998</v>
      </c>
      <c r="Q10" s="133">
        <v>6197132.2599999998</v>
      </c>
      <c r="R10" s="133">
        <f>R14</f>
        <v>2144124.17</v>
      </c>
      <c r="S10" s="147"/>
      <c r="T10" s="147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</row>
    <row r="11" spans="1:84" s="7" customFormat="1" ht="16.5" customHeight="1" x14ac:dyDescent="0.2">
      <c r="A11" s="149"/>
      <c r="B11" s="149"/>
      <c r="C11" s="143"/>
      <c r="D11" s="220"/>
      <c r="E11" s="144" t="s">
        <v>36</v>
      </c>
      <c r="F11" s="145">
        <f>G11+P11</f>
        <v>15500</v>
      </c>
      <c r="G11" s="132">
        <f>H11</f>
        <v>15500</v>
      </c>
      <c r="H11" s="133">
        <f>J11</f>
        <v>15500</v>
      </c>
      <c r="I11" s="133"/>
      <c r="J11" s="133">
        <f>J15+J33</f>
        <v>15500</v>
      </c>
      <c r="K11" s="133"/>
      <c r="L11" s="133"/>
      <c r="M11" s="133"/>
      <c r="N11" s="133"/>
      <c r="O11" s="150"/>
      <c r="P11" s="132"/>
      <c r="Q11" s="133"/>
      <c r="R11" s="133"/>
      <c r="S11" s="133"/>
      <c r="T11" s="133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</row>
    <row r="12" spans="1:84" s="7" customFormat="1" ht="16.5" customHeight="1" x14ac:dyDescent="0.2">
      <c r="A12" s="149"/>
      <c r="B12" s="149"/>
      <c r="C12" s="143"/>
      <c r="D12" s="220"/>
      <c r="E12" s="144" t="s">
        <v>37</v>
      </c>
      <c r="F12" s="145">
        <f>G12+P12</f>
        <v>225500</v>
      </c>
      <c r="G12" s="132">
        <f>H12</f>
        <v>225500</v>
      </c>
      <c r="H12" s="133">
        <f>J12</f>
        <v>225500</v>
      </c>
      <c r="I12" s="133"/>
      <c r="J12" s="133">
        <f>J16+J34</f>
        <v>225500</v>
      </c>
      <c r="K12" s="133"/>
      <c r="L12" s="133"/>
      <c r="M12" s="133"/>
      <c r="N12" s="133"/>
      <c r="O12" s="150"/>
      <c r="P12" s="132"/>
      <c r="Q12" s="133"/>
      <c r="R12" s="133"/>
      <c r="S12" s="133"/>
      <c r="T12" s="13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</row>
    <row r="13" spans="1:84" s="1" customFormat="1" ht="16.5" customHeight="1" x14ac:dyDescent="0.2">
      <c r="A13" s="143"/>
      <c r="B13" s="143"/>
      <c r="C13" s="151"/>
      <c r="D13" s="221"/>
      <c r="E13" s="152" t="s">
        <v>38</v>
      </c>
      <c r="F13" s="135">
        <f>F10-F11+F12</f>
        <v>13006967.26</v>
      </c>
      <c r="G13" s="134">
        <f>G10-G11+G12</f>
        <v>6809835</v>
      </c>
      <c r="H13" s="135">
        <f>H10-H11+H12</f>
        <v>6809835</v>
      </c>
      <c r="I13" s="135"/>
      <c r="J13" s="135">
        <f>J10-J11+J12</f>
        <v>6809835</v>
      </c>
      <c r="K13" s="135"/>
      <c r="L13" s="135"/>
      <c r="M13" s="135"/>
      <c r="N13" s="135"/>
      <c r="O13" s="153"/>
      <c r="P13" s="134">
        <f>P10-P11+P12</f>
        <v>6197132.2599999998</v>
      </c>
      <c r="Q13" s="135">
        <f>Q10-Q11+Q12</f>
        <v>6197132.2599999998</v>
      </c>
      <c r="R13" s="135">
        <f>R10-R11+R12</f>
        <v>2144124.17</v>
      </c>
      <c r="S13" s="154"/>
      <c r="T13" s="15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</row>
    <row r="14" spans="1:84" s="8" customFormat="1" ht="16.5" customHeight="1" x14ac:dyDescent="0.2">
      <c r="A14" s="11"/>
      <c r="B14" s="16">
        <v>70005</v>
      </c>
      <c r="C14" s="17"/>
      <c r="D14" s="204" t="s">
        <v>0</v>
      </c>
      <c r="E14" s="155" t="s">
        <v>35</v>
      </c>
      <c r="F14" s="156">
        <f>G14+P14</f>
        <v>12692067.26</v>
      </c>
      <c r="G14" s="70">
        <f>H14+K14+L14+M14</f>
        <v>6494935</v>
      </c>
      <c r="H14" s="138">
        <f>SUM(I14:J14)</f>
        <v>6494935</v>
      </c>
      <c r="I14" s="138"/>
      <c r="J14" s="138">
        <v>6494935</v>
      </c>
      <c r="K14" s="72"/>
      <c r="L14" s="72"/>
      <c r="M14" s="72"/>
      <c r="N14" s="78"/>
      <c r="O14" s="80"/>
      <c r="P14" s="136">
        <f>Q14+S14+T14</f>
        <v>6197132.2599999998</v>
      </c>
      <c r="Q14" s="137">
        <v>6197132.2599999998</v>
      </c>
      <c r="R14" s="138">
        <v>2144124.17</v>
      </c>
      <c r="S14" s="78"/>
      <c r="T14" s="78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</row>
    <row r="15" spans="1:84" s="7" customFormat="1" ht="16.5" customHeight="1" x14ac:dyDescent="0.2">
      <c r="A15" s="11"/>
      <c r="B15" s="11"/>
      <c r="C15" s="15"/>
      <c r="D15" s="205"/>
      <c r="E15" s="155" t="s">
        <v>36</v>
      </c>
      <c r="F15" s="157">
        <f>G15+P15</f>
        <v>15500</v>
      </c>
      <c r="G15" s="70">
        <f>H15+K15+L15+M15</f>
        <v>15500</v>
      </c>
      <c r="H15" s="69">
        <f>SUM(I15:J15)</f>
        <v>15500</v>
      </c>
      <c r="I15" s="137"/>
      <c r="J15" s="137">
        <f>J23</f>
        <v>15500</v>
      </c>
      <c r="K15" s="69"/>
      <c r="L15" s="69"/>
      <c r="M15" s="69"/>
      <c r="N15" s="69"/>
      <c r="O15" s="84"/>
      <c r="P15" s="139"/>
      <c r="Q15" s="137"/>
      <c r="R15" s="137"/>
      <c r="S15" s="69"/>
      <c r="T15" s="69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</row>
    <row r="16" spans="1:84" s="7" customFormat="1" ht="16.5" customHeight="1" x14ac:dyDescent="0.2">
      <c r="A16" s="11"/>
      <c r="B16" s="11"/>
      <c r="C16" s="15"/>
      <c r="D16" s="205"/>
      <c r="E16" s="155" t="s">
        <v>37</v>
      </c>
      <c r="F16" s="157">
        <f>G16+P16</f>
        <v>210000</v>
      </c>
      <c r="G16" s="70">
        <f>H16+K16+L16+M16</f>
        <v>210000</v>
      </c>
      <c r="H16" s="69">
        <f>SUM(I16:J16)</f>
        <v>210000</v>
      </c>
      <c r="I16" s="137"/>
      <c r="J16" s="137">
        <f>J20</f>
        <v>210000</v>
      </c>
      <c r="K16" s="69"/>
      <c r="L16" s="69"/>
      <c r="M16" s="69"/>
      <c r="N16" s="69"/>
      <c r="O16" s="84"/>
      <c r="P16" s="139"/>
      <c r="Q16" s="137"/>
      <c r="R16" s="137"/>
      <c r="S16" s="69"/>
      <c r="T16" s="69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</row>
    <row r="17" spans="1:84" s="10" customFormat="1" ht="16.5" customHeight="1" x14ac:dyDescent="0.2">
      <c r="A17" s="158"/>
      <c r="B17" s="158"/>
      <c r="C17" s="159"/>
      <c r="D17" s="206"/>
      <c r="E17" s="160" t="s">
        <v>38</v>
      </c>
      <c r="F17" s="161">
        <f>F14-F15+F16</f>
        <v>12886567.26</v>
      </c>
      <c r="G17" s="71">
        <f>G14-G15+G16</f>
        <v>6689435</v>
      </c>
      <c r="H17" s="161">
        <f>H14-H15+H16</f>
        <v>6689435</v>
      </c>
      <c r="I17" s="161"/>
      <c r="J17" s="161">
        <f>J14-J15+J16</f>
        <v>6689435</v>
      </c>
      <c r="K17" s="14"/>
      <c r="L17" s="14"/>
      <c r="M17" s="14"/>
      <c r="N17" s="14"/>
      <c r="O17" s="83"/>
      <c r="P17" s="140">
        <f>P14-P15+P16</f>
        <v>6197132.2599999998</v>
      </c>
      <c r="Q17" s="141">
        <f>Q14-Q15+Q16</f>
        <v>6197132.2599999998</v>
      </c>
      <c r="R17" s="141">
        <f>R14-R15+R16</f>
        <v>2144124.17</v>
      </c>
      <c r="S17" s="73"/>
      <c r="T17" s="73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</row>
    <row r="18" spans="1:84" s="1" customFormat="1" ht="16.5" customHeight="1" x14ac:dyDescent="0.2">
      <c r="A18" s="15"/>
      <c r="B18" s="15"/>
      <c r="C18" s="17">
        <v>4530</v>
      </c>
      <c r="D18" s="207" t="s">
        <v>77</v>
      </c>
      <c r="E18" s="20" t="s">
        <v>35</v>
      </c>
      <c r="F18" s="12">
        <f>G18+P18</f>
        <v>466000</v>
      </c>
      <c r="G18" s="70">
        <f>H18+K18+L18+M18</f>
        <v>466000</v>
      </c>
      <c r="H18" s="69">
        <f>SUM(I18:J18)</f>
        <v>466000</v>
      </c>
      <c r="I18" s="69"/>
      <c r="J18" s="69">
        <v>466000</v>
      </c>
      <c r="K18" s="69"/>
      <c r="L18" s="69"/>
      <c r="M18" s="69"/>
      <c r="N18" s="69"/>
      <c r="O18" s="84"/>
      <c r="P18" s="68"/>
      <c r="Q18" s="69"/>
      <c r="R18" s="69"/>
      <c r="S18" s="69"/>
      <c r="T18" s="69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</row>
    <row r="19" spans="1:84" s="7" customFormat="1" ht="16.5" customHeight="1" x14ac:dyDescent="0.2">
      <c r="A19" s="11"/>
      <c r="B19" s="11"/>
      <c r="C19" s="15"/>
      <c r="D19" s="208"/>
      <c r="E19" s="20" t="s">
        <v>36</v>
      </c>
      <c r="F19" s="12"/>
      <c r="G19" s="70"/>
      <c r="H19" s="69"/>
      <c r="I19" s="69"/>
      <c r="J19" s="69"/>
      <c r="K19" s="69"/>
      <c r="L19" s="69"/>
      <c r="M19" s="69"/>
      <c r="N19" s="69"/>
      <c r="O19" s="84"/>
      <c r="P19" s="70"/>
      <c r="Q19" s="69"/>
      <c r="R19" s="69"/>
      <c r="S19" s="69"/>
      <c r="T19" s="69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</row>
    <row r="20" spans="1:84" s="7" customFormat="1" ht="16.5" customHeight="1" x14ac:dyDescent="0.2">
      <c r="A20" s="11"/>
      <c r="B20" s="11"/>
      <c r="C20" s="15"/>
      <c r="D20" s="208"/>
      <c r="E20" s="20" t="s">
        <v>37</v>
      </c>
      <c r="F20" s="12">
        <f>G20+P20</f>
        <v>210000</v>
      </c>
      <c r="G20" s="70">
        <f>H20+K20+L20+M20</f>
        <v>210000</v>
      </c>
      <c r="H20" s="69">
        <f>SUM(I20:J20)</f>
        <v>210000</v>
      </c>
      <c r="I20" s="69"/>
      <c r="J20" s="69">
        <v>210000</v>
      </c>
      <c r="K20" s="69"/>
      <c r="L20" s="69"/>
      <c r="M20" s="69"/>
      <c r="N20" s="69"/>
      <c r="O20" s="84"/>
      <c r="P20" s="70"/>
      <c r="Q20" s="69"/>
      <c r="R20" s="69"/>
      <c r="S20" s="69"/>
      <c r="T20" s="69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</row>
    <row r="21" spans="1:84" s="10" customFormat="1" ht="16.5" customHeight="1" x14ac:dyDescent="0.2">
      <c r="A21" s="19"/>
      <c r="B21" s="19"/>
      <c r="C21" s="13"/>
      <c r="D21" s="209"/>
      <c r="E21" s="21" t="s">
        <v>38</v>
      </c>
      <c r="F21" s="14">
        <f>F18-F19+F20</f>
        <v>676000</v>
      </c>
      <c r="G21" s="71">
        <f>G18-G19+G20</f>
        <v>676000</v>
      </c>
      <c r="H21" s="14">
        <f>H18-H19+H20</f>
        <v>676000</v>
      </c>
      <c r="I21" s="14"/>
      <c r="J21" s="14">
        <f>J18-J19+J20</f>
        <v>676000</v>
      </c>
      <c r="K21" s="14"/>
      <c r="L21" s="14"/>
      <c r="M21" s="14"/>
      <c r="N21" s="14"/>
      <c r="O21" s="83"/>
      <c r="P21" s="71"/>
      <c r="Q21" s="14"/>
      <c r="R21" s="14"/>
      <c r="S21" s="73"/>
      <c r="T21" s="73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</row>
    <row r="22" spans="1:84" s="1" customFormat="1" ht="16.5" customHeight="1" x14ac:dyDescent="0.2">
      <c r="A22" s="15"/>
      <c r="B22" s="15"/>
      <c r="C22" s="17">
        <v>4610</v>
      </c>
      <c r="D22" s="207" t="s">
        <v>132</v>
      </c>
      <c r="E22" s="20" t="s">
        <v>35</v>
      </c>
      <c r="F22" s="12">
        <f>G22+P22</f>
        <v>40000</v>
      </c>
      <c r="G22" s="70">
        <f>H22+K22+L22+M22</f>
        <v>40000</v>
      </c>
      <c r="H22" s="69">
        <f>SUM(I22:J22)</f>
        <v>40000</v>
      </c>
      <c r="I22" s="69"/>
      <c r="J22" s="69">
        <v>40000</v>
      </c>
      <c r="K22" s="69"/>
      <c r="L22" s="69"/>
      <c r="M22" s="69"/>
      <c r="N22" s="69"/>
      <c r="O22" s="84"/>
      <c r="P22" s="68"/>
      <c r="Q22" s="69"/>
      <c r="R22" s="69"/>
      <c r="S22" s="69"/>
      <c r="T22" s="69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</row>
    <row r="23" spans="1:84" s="7" customFormat="1" ht="16.5" customHeight="1" x14ac:dyDescent="0.2">
      <c r="A23" s="11"/>
      <c r="B23" s="11"/>
      <c r="C23" s="15"/>
      <c r="D23" s="208"/>
      <c r="E23" s="20" t="s">
        <v>36</v>
      </c>
      <c r="F23" s="12">
        <f>G23+P23</f>
        <v>15500</v>
      </c>
      <c r="G23" s="70">
        <f>H23+K23+L23+M23</f>
        <v>15500</v>
      </c>
      <c r="H23" s="69">
        <f>SUM(I23:J23)</f>
        <v>15500</v>
      </c>
      <c r="I23" s="69"/>
      <c r="J23" s="69">
        <v>15500</v>
      </c>
      <c r="K23" s="69"/>
      <c r="L23" s="69"/>
      <c r="M23" s="69"/>
      <c r="N23" s="69"/>
      <c r="O23" s="84"/>
      <c r="P23" s="70"/>
      <c r="Q23" s="69"/>
      <c r="R23" s="69"/>
      <c r="S23" s="69"/>
      <c r="T23" s="69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</row>
    <row r="24" spans="1:84" s="7" customFormat="1" ht="16.5" customHeight="1" x14ac:dyDescent="0.2">
      <c r="A24" s="11"/>
      <c r="B24" s="11"/>
      <c r="C24" s="15"/>
      <c r="D24" s="208"/>
      <c r="E24" s="20" t="s">
        <v>37</v>
      </c>
      <c r="F24" s="12"/>
      <c r="G24" s="70"/>
      <c r="H24" s="69"/>
      <c r="I24" s="69"/>
      <c r="J24" s="69"/>
      <c r="K24" s="69"/>
      <c r="L24" s="69"/>
      <c r="M24" s="69"/>
      <c r="N24" s="69"/>
      <c r="O24" s="84"/>
      <c r="P24" s="70"/>
      <c r="Q24" s="69"/>
      <c r="R24" s="69"/>
      <c r="S24" s="69"/>
      <c r="T24" s="69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</row>
    <row r="25" spans="1:84" s="10" customFormat="1" ht="16.5" customHeight="1" x14ac:dyDescent="0.2">
      <c r="A25" s="19"/>
      <c r="B25" s="19"/>
      <c r="C25" s="13"/>
      <c r="D25" s="209"/>
      <c r="E25" s="21" t="s">
        <v>38</v>
      </c>
      <c r="F25" s="14">
        <f>F22-F23+F24</f>
        <v>24500</v>
      </c>
      <c r="G25" s="71">
        <f>G22-G23+G24</f>
        <v>24500</v>
      </c>
      <c r="H25" s="14">
        <f>H22-H23+H24</f>
        <v>24500</v>
      </c>
      <c r="I25" s="14"/>
      <c r="J25" s="14">
        <f>J22-J23+J24</f>
        <v>24500</v>
      </c>
      <c r="K25" s="14"/>
      <c r="L25" s="14"/>
      <c r="M25" s="14"/>
      <c r="N25" s="14"/>
      <c r="O25" s="83"/>
      <c r="P25" s="71"/>
      <c r="Q25" s="14"/>
      <c r="R25" s="14"/>
      <c r="S25" s="73"/>
      <c r="T25" s="73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</row>
    <row r="26" spans="1:84" s="32" customFormat="1" ht="16.5" customHeight="1" x14ac:dyDescent="0.2">
      <c r="A26" s="175"/>
      <c r="B26" s="175"/>
      <c r="C26" s="210" t="s">
        <v>40</v>
      </c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2"/>
    </row>
    <row r="27" spans="1:84" s="32" customFormat="1" ht="16.5" customHeight="1" x14ac:dyDescent="0.2">
      <c r="A27" s="175"/>
      <c r="B27" s="11"/>
      <c r="C27" s="213" t="s">
        <v>134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5"/>
    </row>
    <row r="28" spans="1:84" s="32" customFormat="1" ht="16.5" customHeight="1" x14ac:dyDescent="0.2">
      <c r="A28" s="175"/>
      <c r="B28" s="11"/>
      <c r="C28" s="213" t="s">
        <v>90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5"/>
    </row>
    <row r="29" spans="1:84" s="32" customFormat="1" ht="3" customHeight="1" x14ac:dyDescent="0.2">
      <c r="A29" s="175"/>
      <c r="B29" s="175"/>
      <c r="C29" s="213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5"/>
    </row>
    <row r="30" spans="1:84" s="32" customFormat="1" ht="24.75" customHeight="1" x14ac:dyDescent="0.2">
      <c r="A30" s="175"/>
      <c r="B30" s="11"/>
      <c r="C30" s="213" t="s">
        <v>136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5"/>
    </row>
    <row r="31" spans="1:84" s="32" customFormat="1" ht="16.5" customHeight="1" x14ac:dyDescent="0.2">
      <c r="A31" s="175"/>
      <c r="B31" s="11"/>
      <c r="C31" s="216" t="s">
        <v>137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8"/>
    </row>
    <row r="32" spans="1:84" s="4" customFormat="1" ht="16.5" customHeight="1" x14ac:dyDescent="0.2">
      <c r="A32" s="11"/>
      <c r="B32" s="16">
        <v>70095</v>
      </c>
      <c r="C32" s="17"/>
      <c r="D32" s="204" t="s">
        <v>57</v>
      </c>
      <c r="E32" s="173" t="s">
        <v>35</v>
      </c>
      <c r="F32" s="174">
        <f>G32+P32</f>
        <v>104900</v>
      </c>
      <c r="G32" s="164">
        <f>H32+K32+L32+M32</f>
        <v>104900</v>
      </c>
      <c r="H32" s="72">
        <f>SUM(I32:J32)</f>
        <v>104900</v>
      </c>
      <c r="I32" s="72"/>
      <c r="J32" s="72">
        <v>104900</v>
      </c>
      <c r="K32" s="72"/>
      <c r="L32" s="72"/>
      <c r="M32" s="78"/>
      <c r="N32" s="78"/>
      <c r="O32" s="80"/>
      <c r="P32" s="164"/>
      <c r="Q32" s="72"/>
      <c r="R32" s="78"/>
      <c r="S32" s="78"/>
      <c r="T32" s="78"/>
      <c r="U32" s="1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</row>
    <row r="33" spans="1:84" s="7" customFormat="1" ht="16.5" customHeight="1" x14ac:dyDescent="0.2">
      <c r="A33" s="11"/>
      <c r="B33" s="11"/>
      <c r="C33" s="15"/>
      <c r="D33" s="205"/>
      <c r="E33" s="20" t="s">
        <v>36</v>
      </c>
      <c r="F33" s="12"/>
      <c r="G33" s="70"/>
      <c r="H33" s="69"/>
      <c r="I33" s="69"/>
      <c r="J33" s="69"/>
      <c r="K33" s="69"/>
      <c r="L33" s="69"/>
      <c r="M33" s="79"/>
      <c r="N33" s="79"/>
      <c r="O33" s="82"/>
      <c r="P33" s="70"/>
      <c r="Q33" s="69"/>
      <c r="R33" s="79"/>
      <c r="S33" s="79"/>
      <c r="T33" s="79"/>
      <c r="U33" s="8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</row>
    <row r="34" spans="1:84" s="7" customFormat="1" ht="16.5" customHeight="1" x14ac:dyDescent="0.2">
      <c r="A34" s="11"/>
      <c r="B34" s="11"/>
      <c r="C34" s="15"/>
      <c r="D34" s="205"/>
      <c r="E34" s="20" t="s">
        <v>37</v>
      </c>
      <c r="F34" s="12">
        <f>G34+P34</f>
        <v>15500</v>
      </c>
      <c r="G34" s="70">
        <f>H34+K34+L34+M34</f>
        <v>15500</v>
      </c>
      <c r="H34" s="69">
        <f>SUM(I34:J34)</f>
        <v>15500</v>
      </c>
      <c r="I34" s="69"/>
      <c r="J34" s="69">
        <f>J38+J42</f>
        <v>15500</v>
      </c>
      <c r="K34" s="69"/>
      <c r="L34" s="69"/>
      <c r="M34" s="79"/>
      <c r="N34" s="79"/>
      <c r="O34" s="82"/>
      <c r="P34" s="70"/>
      <c r="Q34" s="69"/>
      <c r="R34" s="79"/>
      <c r="S34" s="79"/>
      <c r="T34" s="79"/>
      <c r="U34" s="8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</row>
    <row r="35" spans="1:84" s="10" customFormat="1" ht="16.5" customHeight="1" x14ac:dyDescent="0.2">
      <c r="A35" s="19"/>
      <c r="B35" s="15"/>
      <c r="C35" s="176"/>
      <c r="D35" s="206"/>
      <c r="E35" s="21" t="s">
        <v>38</v>
      </c>
      <c r="F35" s="14">
        <f t="shared" ref="F35:J35" si="1">F32-F33+F34</f>
        <v>120400</v>
      </c>
      <c r="G35" s="71">
        <f t="shared" si="1"/>
        <v>120400</v>
      </c>
      <c r="H35" s="14">
        <f t="shared" si="1"/>
        <v>120400</v>
      </c>
      <c r="I35" s="14"/>
      <c r="J35" s="14">
        <f t="shared" si="1"/>
        <v>120400</v>
      </c>
      <c r="K35" s="14"/>
      <c r="L35" s="14"/>
      <c r="M35" s="14"/>
      <c r="N35" s="14"/>
      <c r="O35" s="83"/>
      <c r="P35" s="71"/>
      <c r="Q35" s="14"/>
      <c r="R35" s="14"/>
      <c r="S35" s="73"/>
      <c r="T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</row>
    <row r="36" spans="1:84" s="1" customFormat="1" ht="16.5" customHeight="1" x14ac:dyDescent="0.2">
      <c r="A36" s="15"/>
      <c r="B36" s="15"/>
      <c r="C36" s="17">
        <v>4580</v>
      </c>
      <c r="D36" s="207" t="s">
        <v>43</v>
      </c>
      <c r="E36" s="20" t="s">
        <v>35</v>
      </c>
      <c r="F36" s="12">
        <f>G36+P36</f>
        <v>6000</v>
      </c>
      <c r="G36" s="70">
        <f>H36+K36+L36+M36</f>
        <v>6000</v>
      </c>
      <c r="H36" s="69">
        <f>SUM(I36:J36)</f>
        <v>6000</v>
      </c>
      <c r="I36" s="69"/>
      <c r="J36" s="69">
        <v>6000</v>
      </c>
      <c r="K36" s="69"/>
      <c r="L36" s="69"/>
      <c r="M36" s="69"/>
      <c r="N36" s="69"/>
      <c r="O36" s="84"/>
      <c r="P36" s="68"/>
      <c r="Q36" s="69"/>
      <c r="R36" s="69"/>
      <c r="S36" s="69"/>
      <c r="T36" s="69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</row>
    <row r="37" spans="1:84" s="7" customFormat="1" ht="16.5" customHeight="1" x14ac:dyDescent="0.2">
      <c r="A37" s="11"/>
      <c r="B37" s="11"/>
      <c r="C37" s="15"/>
      <c r="D37" s="208"/>
      <c r="E37" s="20" t="s">
        <v>36</v>
      </c>
      <c r="F37" s="12"/>
      <c r="G37" s="70"/>
      <c r="H37" s="69"/>
      <c r="I37" s="69"/>
      <c r="J37" s="69"/>
      <c r="K37" s="69"/>
      <c r="L37" s="69"/>
      <c r="M37" s="69"/>
      <c r="N37" s="69"/>
      <c r="O37" s="84"/>
      <c r="P37" s="70"/>
      <c r="Q37" s="69"/>
      <c r="R37" s="69"/>
      <c r="S37" s="69"/>
      <c r="T37" s="69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</row>
    <row r="38" spans="1:84" s="7" customFormat="1" ht="16.5" customHeight="1" x14ac:dyDescent="0.2">
      <c r="A38" s="11"/>
      <c r="B38" s="11"/>
      <c r="C38" s="15"/>
      <c r="D38" s="208"/>
      <c r="E38" s="20" t="s">
        <v>37</v>
      </c>
      <c r="F38" s="12">
        <f>G38+P38</f>
        <v>3500</v>
      </c>
      <c r="G38" s="70">
        <f>H38+K38+L38+M38</f>
        <v>3500</v>
      </c>
      <c r="H38" s="69">
        <f>SUM(I38:J38)</f>
        <v>3500</v>
      </c>
      <c r="I38" s="69"/>
      <c r="J38" s="69">
        <v>3500</v>
      </c>
      <c r="K38" s="69"/>
      <c r="L38" s="69"/>
      <c r="M38" s="69"/>
      <c r="N38" s="69"/>
      <c r="O38" s="84"/>
      <c r="P38" s="70"/>
      <c r="Q38" s="69"/>
      <c r="R38" s="69"/>
      <c r="S38" s="69"/>
      <c r="T38" s="69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</row>
    <row r="39" spans="1:84" s="10" customFormat="1" ht="16.5" customHeight="1" x14ac:dyDescent="0.2">
      <c r="A39" s="19"/>
      <c r="B39" s="19"/>
      <c r="C39" s="13"/>
      <c r="D39" s="209"/>
      <c r="E39" s="21" t="s">
        <v>38</v>
      </c>
      <c r="F39" s="14">
        <f>F36-F37+F38</f>
        <v>9500</v>
      </c>
      <c r="G39" s="71">
        <f>G36-G37+G38</f>
        <v>9500</v>
      </c>
      <c r="H39" s="14">
        <f>H36-H37+H38</f>
        <v>9500</v>
      </c>
      <c r="I39" s="14"/>
      <c r="J39" s="14">
        <f>J36-J37+J38</f>
        <v>9500</v>
      </c>
      <c r="K39" s="14"/>
      <c r="L39" s="14"/>
      <c r="M39" s="14"/>
      <c r="N39" s="14"/>
      <c r="O39" s="83"/>
      <c r="P39" s="71"/>
      <c r="Q39" s="14"/>
      <c r="R39" s="14"/>
      <c r="S39" s="73"/>
      <c r="T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</row>
    <row r="40" spans="1:84" s="1" customFormat="1" ht="18.75" customHeight="1" x14ac:dyDescent="0.2">
      <c r="A40" s="15"/>
      <c r="B40" s="15"/>
      <c r="C40" s="17">
        <v>4600</v>
      </c>
      <c r="D40" s="207" t="s">
        <v>133</v>
      </c>
      <c r="E40" s="20" t="s">
        <v>35</v>
      </c>
      <c r="F40" s="12">
        <f>G40+P40</f>
        <v>30000</v>
      </c>
      <c r="G40" s="70">
        <f>H40+K40+L40+M40</f>
        <v>30000</v>
      </c>
      <c r="H40" s="69">
        <f>SUM(I40:J40)</f>
        <v>30000</v>
      </c>
      <c r="I40" s="69"/>
      <c r="J40" s="69">
        <v>30000</v>
      </c>
      <c r="K40" s="69"/>
      <c r="L40" s="69"/>
      <c r="M40" s="69"/>
      <c r="N40" s="69"/>
      <c r="O40" s="84"/>
      <c r="P40" s="68"/>
      <c r="Q40" s="69"/>
      <c r="R40" s="69"/>
      <c r="S40" s="69"/>
      <c r="T40" s="69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</row>
    <row r="41" spans="1:84" s="7" customFormat="1" ht="18.75" customHeight="1" x14ac:dyDescent="0.2">
      <c r="A41" s="11"/>
      <c r="B41" s="11"/>
      <c r="C41" s="15"/>
      <c r="D41" s="208"/>
      <c r="E41" s="20" t="s">
        <v>36</v>
      </c>
      <c r="F41" s="12"/>
      <c r="G41" s="70"/>
      <c r="H41" s="69"/>
      <c r="I41" s="69"/>
      <c r="J41" s="69"/>
      <c r="K41" s="69"/>
      <c r="L41" s="69"/>
      <c r="M41" s="69"/>
      <c r="N41" s="69"/>
      <c r="O41" s="84"/>
      <c r="P41" s="70"/>
      <c r="Q41" s="69"/>
      <c r="R41" s="69"/>
      <c r="S41" s="69"/>
      <c r="T41" s="69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</row>
    <row r="42" spans="1:84" s="7" customFormat="1" ht="18.75" customHeight="1" x14ac:dyDescent="0.2">
      <c r="A42" s="11"/>
      <c r="B42" s="11"/>
      <c r="C42" s="15"/>
      <c r="D42" s="208"/>
      <c r="E42" s="20" t="s">
        <v>37</v>
      </c>
      <c r="F42" s="12">
        <f>G42+P42</f>
        <v>12000</v>
      </c>
      <c r="G42" s="70">
        <f>H42+K42+L42+M42</f>
        <v>12000</v>
      </c>
      <c r="H42" s="69">
        <f>SUM(I42:J42)</f>
        <v>12000</v>
      </c>
      <c r="I42" s="69"/>
      <c r="J42" s="69">
        <v>12000</v>
      </c>
      <c r="K42" s="69"/>
      <c r="L42" s="69"/>
      <c r="M42" s="69"/>
      <c r="N42" s="69"/>
      <c r="O42" s="84"/>
      <c r="P42" s="70"/>
      <c r="Q42" s="69"/>
      <c r="R42" s="69"/>
      <c r="S42" s="69"/>
      <c r="T42" s="69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</row>
    <row r="43" spans="1:84" s="10" customFormat="1" ht="18.75" customHeight="1" x14ac:dyDescent="0.2">
      <c r="A43" s="19"/>
      <c r="B43" s="19"/>
      <c r="C43" s="13"/>
      <c r="D43" s="209"/>
      <c r="E43" s="21" t="s">
        <v>38</v>
      </c>
      <c r="F43" s="14">
        <f>F40-F41+F42</f>
        <v>42000</v>
      </c>
      <c r="G43" s="71">
        <f>G40-G41+G42</f>
        <v>42000</v>
      </c>
      <c r="H43" s="14">
        <f>H40-H41+H42</f>
        <v>42000</v>
      </c>
      <c r="I43" s="14"/>
      <c r="J43" s="14">
        <f>J40-J41+J42</f>
        <v>42000</v>
      </c>
      <c r="K43" s="14"/>
      <c r="L43" s="14"/>
      <c r="M43" s="14"/>
      <c r="N43" s="14"/>
      <c r="O43" s="83"/>
      <c r="P43" s="71"/>
      <c r="Q43" s="14"/>
      <c r="R43" s="14"/>
      <c r="S43" s="73"/>
      <c r="T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</row>
    <row r="44" spans="1:84" s="32" customFormat="1" ht="18" customHeight="1" x14ac:dyDescent="0.2">
      <c r="A44" s="86"/>
      <c r="B44" s="86"/>
      <c r="C44" s="210" t="s">
        <v>40</v>
      </c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2"/>
    </row>
    <row r="45" spans="1:84" s="32" customFormat="1" ht="27.75" customHeight="1" x14ac:dyDescent="0.2">
      <c r="A45" s="175"/>
      <c r="B45" s="175"/>
      <c r="C45" s="213" t="s">
        <v>135</v>
      </c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5"/>
    </row>
    <row r="46" spans="1:84" s="32" customFormat="1" ht="16.5" customHeight="1" x14ac:dyDescent="0.2">
      <c r="A46" s="175"/>
      <c r="B46" s="11"/>
      <c r="C46" s="213" t="s">
        <v>138</v>
      </c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5"/>
    </row>
    <row r="47" spans="1:84" s="32" customFormat="1" ht="16.5" customHeight="1" x14ac:dyDescent="0.2">
      <c r="A47" s="175"/>
      <c r="B47" s="11"/>
      <c r="C47" s="216" t="s">
        <v>139</v>
      </c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8"/>
    </row>
    <row r="48" spans="1:84" s="2" customFormat="1" ht="18" customHeight="1" x14ac:dyDescent="0.2">
      <c r="A48" s="142">
        <v>750</v>
      </c>
      <c r="B48" s="142"/>
      <c r="C48" s="163"/>
      <c r="D48" s="219" t="s">
        <v>6</v>
      </c>
      <c r="E48" s="144" t="s">
        <v>35</v>
      </c>
      <c r="F48" s="145">
        <f>G48+P48</f>
        <v>16694220.660000002</v>
      </c>
      <c r="G48" s="162">
        <f>H48+K48+L48+M48</f>
        <v>14413597.660000002</v>
      </c>
      <c r="H48" s="146">
        <f>SUM(I48:J48)</f>
        <v>13223747.580000002</v>
      </c>
      <c r="I48" s="146">
        <v>10410624.460000001</v>
      </c>
      <c r="J48" s="146">
        <v>2813123.12</v>
      </c>
      <c r="K48" s="146">
        <v>9521</v>
      </c>
      <c r="L48" s="146">
        <v>586287</v>
      </c>
      <c r="M48" s="146">
        <v>594042.07999999996</v>
      </c>
      <c r="N48" s="36"/>
      <c r="O48" s="37"/>
      <c r="P48" s="162">
        <f>Q48+S48+T48</f>
        <v>2280623</v>
      </c>
      <c r="Q48" s="146">
        <v>2280623</v>
      </c>
      <c r="R48" s="146">
        <v>1820784.55</v>
      </c>
      <c r="S48" s="35"/>
      <c r="T48" s="35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9" customFormat="1" ht="18" customHeight="1" x14ac:dyDescent="0.2">
      <c r="A49" s="149"/>
      <c r="B49" s="149"/>
      <c r="C49" s="143"/>
      <c r="D49" s="220"/>
      <c r="E49" s="144" t="s">
        <v>36</v>
      </c>
      <c r="F49" s="145">
        <f>G49+P49</f>
        <v>21000</v>
      </c>
      <c r="G49" s="132">
        <f>H49</f>
        <v>21000</v>
      </c>
      <c r="H49" s="172">
        <f t="shared" ref="H49:H50" si="2">SUM(I49:J49)</f>
        <v>21000</v>
      </c>
      <c r="I49" s="133"/>
      <c r="J49" s="133">
        <f>J53+J81</f>
        <v>21000</v>
      </c>
      <c r="K49" s="133"/>
      <c r="L49" s="133"/>
      <c r="M49" s="133"/>
      <c r="N49" s="133"/>
      <c r="O49" s="150"/>
      <c r="P49" s="132"/>
      <c r="Q49" s="133"/>
      <c r="R49" s="133"/>
      <c r="S49" s="133"/>
      <c r="T49" s="133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</row>
    <row r="50" spans="1:84" s="9" customFormat="1" ht="18" customHeight="1" x14ac:dyDescent="0.2">
      <c r="A50" s="149"/>
      <c r="B50" s="149"/>
      <c r="C50" s="143"/>
      <c r="D50" s="220"/>
      <c r="E50" s="144" t="s">
        <v>37</v>
      </c>
      <c r="F50" s="145">
        <f>G50+P50</f>
        <v>21000</v>
      </c>
      <c r="G50" s="132">
        <f>H50</f>
        <v>21000</v>
      </c>
      <c r="H50" s="172">
        <f t="shared" si="2"/>
        <v>21000</v>
      </c>
      <c r="I50" s="133"/>
      <c r="J50" s="133">
        <f>J54+J82</f>
        <v>21000</v>
      </c>
      <c r="K50" s="133"/>
      <c r="L50" s="133"/>
      <c r="M50" s="133"/>
      <c r="N50" s="133"/>
      <c r="O50" s="150"/>
      <c r="P50" s="132"/>
      <c r="Q50" s="133"/>
      <c r="R50" s="133"/>
      <c r="S50" s="133"/>
      <c r="T50" s="133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</row>
    <row r="51" spans="1:84" s="1" customFormat="1" ht="18" customHeight="1" x14ac:dyDescent="0.2">
      <c r="A51" s="143"/>
      <c r="B51" s="143"/>
      <c r="C51" s="151"/>
      <c r="D51" s="221"/>
      <c r="E51" s="152" t="s">
        <v>38</v>
      </c>
      <c r="F51" s="135">
        <f t="shared" ref="F51:J51" si="3">F48-F49+F50</f>
        <v>16694220.660000002</v>
      </c>
      <c r="G51" s="134">
        <f t="shared" si="3"/>
        <v>14413597.660000002</v>
      </c>
      <c r="H51" s="135">
        <f t="shared" si="3"/>
        <v>13223747.580000002</v>
      </c>
      <c r="I51" s="154">
        <f>I48-I49+I50</f>
        <v>10410624.460000001</v>
      </c>
      <c r="J51" s="135">
        <f t="shared" si="3"/>
        <v>2813123.12</v>
      </c>
      <c r="K51" s="135">
        <f>K48-K49+K50</f>
        <v>9521</v>
      </c>
      <c r="L51" s="135">
        <f>L48-L49+L50</f>
        <v>586287</v>
      </c>
      <c r="M51" s="135">
        <f>M48-M49+M50</f>
        <v>594042.07999999996</v>
      </c>
      <c r="N51" s="135"/>
      <c r="O51" s="153"/>
      <c r="P51" s="134">
        <f t="shared" ref="P51:R51" si="4">P48-P49+P50</f>
        <v>2280623</v>
      </c>
      <c r="Q51" s="135">
        <f t="shared" si="4"/>
        <v>2280623</v>
      </c>
      <c r="R51" s="135">
        <f t="shared" si="4"/>
        <v>1820784.55</v>
      </c>
      <c r="S51" s="154"/>
      <c r="T51" s="15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</row>
    <row r="52" spans="1:84" s="8" customFormat="1" ht="18" customHeight="1" x14ac:dyDescent="0.2">
      <c r="A52" s="11"/>
      <c r="B52" s="16">
        <v>75023</v>
      </c>
      <c r="C52" s="17"/>
      <c r="D52" s="204" t="s">
        <v>12</v>
      </c>
      <c r="E52" s="20" t="s">
        <v>35</v>
      </c>
      <c r="F52" s="12">
        <f>G52+P52</f>
        <v>10268208.460000001</v>
      </c>
      <c r="G52" s="70">
        <f>H52+K52+L52+M52</f>
        <v>10227150.460000001</v>
      </c>
      <c r="H52" s="69">
        <f>SUM(I52:J52)</f>
        <v>10206450.460000001</v>
      </c>
      <c r="I52" s="138">
        <v>8426096.4600000009</v>
      </c>
      <c r="J52" s="138">
        <v>1780354</v>
      </c>
      <c r="K52" s="72"/>
      <c r="L52" s="72">
        <v>20700</v>
      </c>
      <c r="M52" s="72"/>
      <c r="N52" s="78"/>
      <c r="O52" s="80"/>
      <c r="P52" s="164">
        <f>Q52+S52+T52</f>
        <v>41058</v>
      </c>
      <c r="Q52" s="72">
        <v>41058</v>
      </c>
      <c r="R52" s="72"/>
      <c r="S52" s="72"/>
      <c r="T52" s="78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</row>
    <row r="53" spans="1:84" s="7" customFormat="1" ht="18" customHeight="1" x14ac:dyDescent="0.2">
      <c r="A53" s="11"/>
      <c r="B53" s="11"/>
      <c r="C53" s="15"/>
      <c r="D53" s="205"/>
      <c r="E53" s="20" t="s">
        <v>36</v>
      </c>
      <c r="F53" s="12">
        <f>G53+P53</f>
        <v>20000</v>
      </c>
      <c r="G53" s="70">
        <f>H53+K53+L53+M53</f>
        <v>20000</v>
      </c>
      <c r="H53" s="69">
        <f>SUM(I53:J53)</f>
        <v>20000</v>
      </c>
      <c r="I53" s="69"/>
      <c r="J53" s="69">
        <f>J57+J61+J65+J69</f>
        <v>20000</v>
      </c>
      <c r="K53" s="69"/>
      <c r="L53" s="69"/>
      <c r="M53" s="69"/>
      <c r="N53" s="69"/>
      <c r="O53" s="84"/>
      <c r="P53" s="70"/>
      <c r="Q53" s="69"/>
      <c r="R53" s="69"/>
      <c r="S53" s="69"/>
      <c r="T53" s="69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</row>
    <row r="54" spans="1:84" s="7" customFormat="1" ht="18" customHeight="1" x14ac:dyDescent="0.2">
      <c r="A54" s="11"/>
      <c r="B54" s="11"/>
      <c r="C54" s="15"/>
      <c r="D54" s="205"/>
      <c r="E54" s="20" t="s">
        <v>37</v>
      </c>
      <c r="F54" s="12">
        <f>G54+P54</f>
        <v>21000</v>
      </c>
      <c r="G54" s="70">
        <f>H54+K54+L54+M54</f>
        <v>21000</v>
      </c>
      <c r="H54" s="69">
        <f>SUM(I54:J54)</f>
        <v>21000</v>
      </c>
      <c r="I54" s="69"/>
      <c r="J54" s="69">
        <f>J58+J62+J66+J70</f>
        <v>21000</v>
      </c>
      <c r="K54" s="69"/>
      <c r="L54" s="69"/>
      <c r="M54" s="69"/>
      <c r="N54" s="69"/>
      <c r="O54" s="84"/>
      <c r="P54" s="70"/>
      <c r="Q54" s="69"/>
      <c r="R54" s="69"/>
      <c r="S54" s="69"/>
      <c r="T54" s="69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</row>
    <row r="55" spans="1:84" s="10" customFormat="1" ht="18" customHeight="1" x14ac:dyDescent="0.2">
      <c r="A55" s="19"/>
      <c r="B55" s="19"/>
      <c r="C55" s="13"/>
      <c r="D55" s="206"/>
      <c r="E55" s="21" t="s">
        <v>38</v>
      </c>
      <c r="F55" s="14">
        <f t="shared" ref="F55:Q55" si="5">F52-F53+F54</f>
        <v>10269208.460000001</v>
      </c>
      <c r="G55" s="71">
        <f t="shared" si="5"/>
        <v>10228150.460000001</v>
      </c>
      <c r="H55" s="14">
        <f t="shared" si="5"/>
        <v>10207450.460000001</v>
      </c>
      <c r="I55" s="73">
        <f>I52-I53+I54</f>
        <v>8426096.4600000009</v>
      </c>
      <c r="J55" s="73">
        <f t="shared" si="5"/>
        <v>1781354</v>
      </c>
      <c r="K55" s="14"/>
      <c r="L55" s="73">
        <f>L52-L53+L54</f>
        <v>20700</v>
      </c>
      <c r="M55" s="14"/>
      <c r="N55" s="14"/>
      <c r="O55" s="83"/>
      <c r="P55" s="71">
        <f t="shared" si="5"/>
        <v>41058</v>
      </c>
      <c r="Q55" s="14">
        <f t="shared" si="5"/>
        <v>41058</v>
      </c>
      <c r="R55" s="14"/>
      <c r="S55" s="73"/>
      <c r="T55" s="73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</row>
    <row r="56" spans="1:84" s="1" customFormat="1" ht="16.5" customHeight="1" x14ac:dyDescent="0.2">
      <c r="A56" s="15"/>
      <c r="B56" s="15"/>
      <c r="C56" s="15">
        <v>4210</v>
      </c>
      <c r="D56" s="207" t="s">
        <v>78</v>
      </c>
      <c r="E56" s="20" t="s">
        <v>35</v>
      </c>
      <c r="F56" s="12">
        <f t="shared" ref="F56" si="6">G56+P56</f>
        <v>182500</v>
      </c>
      <c r="G56" s="70">
        <f t="shared" ref="G56" si="7">H56+K56+L56+M56</f>
        <v>182500</v>
      </c>
      <c r="H56" s="69">
        <f t="shared" ref="H56" si="8">SUM(I56:J56)</f>
        <v>182500</v>
      </c>
      <c r="I56" s="69"/>
      <c r="J56" s="69">
        <v>182500</v>
      </c>
      <c r="K56" s="46"/>
      <c r="L56" s="46"/>
      <c r="M56" s="46"/>
      <c r="N56" s="46"/>
      <c r="O56" s="47"/>
      <c r="P56" s="52"/>
      <c r="Q56" s="46"/>
      <c r="R56" s="46"/>
      <c r="S56" s="46"/>
      <c r="T56" s="4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7" customFormat="1" ht="16.5" customHeight="1" x14ac:dyDescent="0.2">
      <c r="A57" s="11"/>
      <c r="B57" s="11"/>
      <c r="C57" s="15"/>
      <c r="D57" s="208"/>
      <c r="E57" s="20" t="s">
        <v>36</v>
      </c>
      <c r="F57" s="12"/>
      <c r="G57" s="70"/>
      <c r="H57" s="69"/>
      <c r="I57" s="69"/>
      <c r="J57" s="69"/>
      <c r="K57" s="46"/>
      <c r="L57" s="46"/>
      <c r="M57" s="46"/>
      <c r="N57" s="46"/>
      <c r="O57" s="47"/>
      <c r="P57" s="42"/>
      <c r="Q57" s="46"/>
      <c r="R57" s="46"/>
      <c r="S57" s="46"/>
      <c r="T57" s="46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7" customFormat="1" ht="16.5" customHeight="1" x14ac:dyDescent="0.2">
      <c r="A58" s="11"/>
      <c r="B58" s="11"/>
      <c r="C58" s="15"/>
      <c r="D58" s="208"/>
      <c r="E58" s="20" t="s">
        <v>37</v>
      </c>
      <c r="F58" s="12">
        <f t="shared" ref="F58" si="9">G58+P58</f>
        <v>5000</v>
      </c>
      <c r="G58" s="70">
        <f t="shared" ref="G58" si="10">H58+K58+L58+M58</f>
        <v>5000</v>
      </c>
      <c r="H58" s="69">
        <f t="shared" ref="H58" si="11">SUM(I58:J58)</f>
        <v>5000</v>
      </c>
      <c r="I58" s="69"/>
      <c r="J58" s="69">
        <v>5000</v>
      </c>
      <c r="K58" s="46"/>
      <c r="L58" s="46"/>
      <c r="M58" s="46"/>
      <c r="N58" s="46"/>
      <c r="O58" s="47"/>
      <c r="P58" s="42"/>
      <c r="Q58" s="46"/>
      <c r="R58" s="46"/>
      <c r="S58" s="46"/>
      <c r="T58" s="46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10" customFormat="1" ht="16.5" customHeight="1" x14ac:dyDescent="0.2">
      <c r="A59" s="19"/>
      <c r="B59" s="19"/>
      <c r="C59" s="13"/>
      <c r="D59" s="209"/>
      <c r="E59" s="21" t="s">
        <v>38</v>
      </c>
      <c r="F59" s="14">
        <f t="shared" ref="F59:H59" si="12">F56-F57+F58</f>
        <v>187500</v>
      </c>
      <c r="G59" s="71">
        <f t="shared" si="12"/>
        <v>187500</v>
      </c>
      <c r="H59" s="14">
        <f t="shared" si="12"/>
        <v>187500</v>
      </c>
      <c r="I59" s="14"/>
      <c r="J59" s="14">
        <f t="shared" ref="J59" si="13">J56-J57+J58</f>
        <v>187500</v>
      </c>
      <c r="K59" s="49"/>
      <c r="L59" s="49"/>
      <c r="M59" s="49"/>
      <c r="N59" s="49"/>
      <c r="O59" s="50"/>
      <c r="P59" s="48"/>
      <c r="Q59" s="49"/>
      <c r="R59" s="49"/>
      <c r="S59" s="51"/>
      <c r="T59" s="5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" customFormat="1" ht="16.5" customHeight="1" x14ac:dyDescent="0.2">
      <c r="A60" s="15"/>
      <c r="B60" s="15"/>
      <c r="C60" s="15">
        <v>4220</v>
      </c>
      <c r="D60" s="207" t="s">
        <v>79</v>
      </c>
      <c r="E60" s="20" t="s">
        <v>35</v>
      </c>
      <c r="F60" s="12">
        <f t="shared" ref="F60" si="14">G60+P60</f>
        <v>11000</v>
      </c>
      <c r="G60" s="70">
        <f t="shared" ref="G60" si="15">H60+K60+L60+M60</f>
        <v>11000</v>
      </c>
      <c r="H60" s="69">
        <f t="shared" ref="H60" si="16">SUM(I60:J60)</f>
        <v>11000</v>
      </c>
      <c r="I60" s="69"/>
      <c r="J60" s="69">
        <v>11000</v>
      </c>
      <c r="K60" s="46"/>
      <c r="L60" s="46"/>
      <c r="M60" s="46"/>
      <c r="N60" s="46"/>
      <c r="O60" s="47"/>
      <c r="P60" s="52"/>
      <c r="Q60" s="46"/>
      <c r="R60" s="46"/>
      <c r="S60" s="46"/>
      <c r="T60" s="46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7" customFormat="1" ht="16.5" customHeight="1" x14ac:dyDescent="0.2">
      <c r="A61" s="11"/>
      <c r="B61" s="11"/>
      <c r="C61" s="15"/>
      <c r="D61" s="208"/>
      <c r="E61" s="20" t="s">
        <v>36</v>
      </c>
      <c r="F61" s="12"/>
      <c r="G61" s="70"/>
      <c r="H61" s="69"/>
      <c r="I61" s="69"/>
      <c r="J61" s="69"/>
      <c r="K61" s="46"/>
      <c r="L61" s="46"/>
      <c r="M61" s="46"/>
      <c r="N61" s="46"/>
      <c r="O61" s="47"/>
      <c r="P61" s="42"/>
      <c r="Q61" s="46"/>
      <c r="R61" s="46"/>
      <c r="S61" s="46"/>
      <c r="T61" s="46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7" customFormat="1" ht="16.5" customHeight="1" x14ac:dyDescent="0.2">
      <c r="A62" s="11"/>
      <c r="B62" s="11"/>
      <c r="C62" s="15"/>
      <c r="D62" s="208"/>
      <c r="E62" s="20" t="s">
        <v>37</v>
      </c>
      <c r="F62" s="12">
        <f t="shared" ref="F62" si="17">G62+P62</f>
        <v>1000</v>
      </c>
      <c r="G62" s="70">
        <f t="shared" ref="G62" si="18">H62+K62+L62+M62</f>
        <v>1000</v>
      </c>
      <c r="H62" s="69">
        <f t="shared" ref="H62" si="19">SUM(I62:J62)</f>
        <v>1000</v>
      </c>
      <c r="I62" s="69"/>
      <c r="J62" s="69">
        <v>1000</v>
      </c>
      <c r="K62" s="46"/>
      <c r="L62" s="46"/>
      <c r="M62" s="46"/>
      <c r="N62" s="46"/>
      <c r="O62" s="47"/>
      <c r="P62" s="42"/>
      <c r="Q62" s="46"/>
      <c r="R62" s="46"/>
      <c r="S62" s="46"/>
      <c r="T62" s="46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0" customFormat="1" ht="16.5" customHeight="1" x14ac:dyDescent="0.2">
      <c r="A63" s="19"/>
      <c r="B63" s="19"/>
      <c r="C63" s="13"/>
      <c r="D63" s="209"/>
      <c r="E63" s="21" t="s">
        <v>38</v>
      </c>
      <c r="F63" s="14">
        <f t="shared" ref="F63:H63" si="20">F60-F61+F62</f>
        <v>12000</v>
      </c>
      <c r="G63" s="71">
        <f t="shared" si="20"/>
        <v>12000</v>
      </c>
      <c r="H63" s="14">
        <f t="shared" si="20"/>
        <v>12000</v>
      </c>
      <c r="I63" s="14"/>
      <c r="J63" s="14">
        <f t="shared" ref="J63" si="21">J60-J61+J62</f>
        <v>12000</v>
      </c>
      <c r="K63" s="49"/>
      <c r="L63" s="49"/>
      <c r="M63" s="49"/>
      <c r="N63" s="49"/>
      <c r="O63" s="50"/>
      <c r="P63" s="48"/>
      <c r="Q63" s="49"/>
      <c r="R63" s="49"/>
      <c r="S63" s="51"/>
      <c r="T63" s="51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" customFormat="1" ht="16.5" customHeight="1" x14ac:dyDescent="0.2">
      <c r="A64" s="15"/>
      <c r="B64" s="15"/>
      <c r="C64" s="15">
        <v>4300</v>
      </c>
      <c r="D64" s="207" t="s">
        <v>17</v>
      </c>
      <c r="E64" s="20" t="s">
        <v>35</v>
      </c>
      <c r="F64" s="12">
        <f t="shared" ref="F64:F65" si="22">G64+P64</f>
        <v>831800</v>
      </c>
      <c r="G64" s="70">
        <f t="shared" ref="G64:G65" si="23">H64+K64+L64+M64</f>
        <v>831800</v>
      </c>
      <c r="H64" s="69">
        <f t="shared" ref="H64" si="24">SUM(I64:J64)</f>
        <v>831800</v>
      </c>
      <c r="I64" s="69"/>
      <c r="J64" s="69">
        <v>831800</v>
      </c>
      <c r="K64" s="69"/>
      <c r="L64" s="69"/>
      <c r="M64" s="69"/>
      <c r="N64" s="69"/>
      <c r="O64" s="84"/>
      <c r="P64" s="68"/>
      <c r="Q64" s="69"/>
      <c r="R64" s="69"/>
      <c r="S64" s="69"/>
      <c r="T64" s="69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</row>
    <row r="65" spans="1:84" s="7" customFormat="1" ht="16.5" customHeight="1" x14ac:dyDescent="0.2">
      <c r="A65" s="11"/>
      <c r="B65" s="11"/>
      <c r="C65" s="15"/>
      <c r="D65" s="208"/>
      <c r="E65" s="20" t="s">
        <v>36</v>
      </c>
      <c r="F65" s="12">
        <f t="shared" si="22"/>
        <v>20000</v>
      </c>
      <c r="G65" s="70">
        <f t="shared" si="23"/>
        <v>20000</v>
      </c>
      <c r="H65" s="69">
        <f t="shared" ref="H65" si="25">SUM(I65:J65)</f>
        <v>20000</v>
      </c>
      <c r="I65" s="69"/>
      <c r="J65" s="69">
        <v>20000</v>
      </c>
      <c r="K65" s="69"/>
      <c r="L65" s="69"/>
      <c r="M65" s="69"/>
      <c r="N65" s="69"/>
      <c r="O65" s="84"/>
      <c r="P65" s="70"/>
      <c r="Q65" s="69"/>
      <c r="R65" s="69"/>
      <c r="S65" s="69"/>
      <c r="T65" s="69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</row>
    <row r="66" spans="1:84" s="7" customFormat="1" ht="16.5" customHeight="1" x14ac:dyDescent="0.2">
      <c r="A66" s="11"/>
      <c r="B66" s="11"/>
      <c r="C66" s="15"/>
      <c r="D66" s="208"/>
      <c r="E66" s="20" t="s">
        <v>37</v>
      </c>
      <c r="F66" s="12"/>
      <c r="G66" s="70"/>
      <c r="H66" s="69"/>
      <c r="I66" s="69"/>
      <c r="J66" s="69"/>
      <c r="K66" s="69"/>
      <c r="L66" s="69"/>
      <c r="M66" s="69"/>
      <c r="N66" s="69"/>
      <c r="O66" s="84"/>
      <c r="P66" s="70"/>
      <c r="Q66" s="69"/>
      <c r="R66" s="69"/>
      <c r="S66" s="69"/>
      <c r="T66" s="69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</row>
    <row r="67" spans="1:84" s="10" customFormat="1" ht="16.5" customHeight="1" x14ac:dyDescent="0.2">
      <c r="A67" s="19"/>
      <c r="B67" s="19"/>
      <c r="C67" s="13"/>
      <c r="D67" s="209"/>
      <c r="E67" s="21" t="s">
        <v>38</v>
      </c>
      <c r="F67" s="14">
        <f t="shared" ref="F67:H67" si="26">F64-F65+F66</f>
        <v>811800</v>
      </c>
      <c r="G67" s="71">
        <f t="shared" si="26"/>
        <v>811800</v>
      </c>
      <c r="H67" s="14">
        <f t="shared" si="26"/>
        <v>811800</v>
      </c>
      <c r="I67" s="14"/>
      <c r="J67" s="14">
        <f t="shared" ref="J67" si="27">J64-J65+J66</f>
        <v>811800</v>
      </c>
      <c r="K67" s="14"/>
      <c r="L67" s="14"/>
      <c r="M67" s="14"/>
      <c r="N67" s="14"/>
      <c r="O67" s="83"/>
      <c r="P67" s="71"/>
      <c r="Q67" s="14"/>
      <c r="R67" s="14"/>
      <c r="S67" s="73"/>
      <c r="T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</row>
    <row r="68" spans="1:84" s="1" customFormat="1" ht="16.5" customHeight="1" x14ac:dyDescent="0.2">
      <c r="A68" s="15"/>
      <c r="B68" s="15"/>
      <c r="C68" s="15">
        <v>4360</v>
      </c>
      <c r="D68" s="207" t="s">
        <v>80</v>
      </c>
      <c r="E68" s="20" t="s">
        <v>35</v>
      </c>
      <c r="F68" s="12">
        <f>G68+P68</f>
        <v>29500</v>
      </c>
      <c r="G68" s="70">
        <f>H68+K68+L68+M68</f>
        <v>29500</v>
      </c>
      <c r="H68" s="69">
        <f>SUM(I68:J68)</f>
        <v>29500</v>
      </c>
      <c r="I68" s="69"/>
      <c r="J68" s="69">
        <v>29500</v>
      </c>
      <c r="K68" s="69"/>
      <c r="L68" s="69"/>
      <c r="M68" s="69"/>
      <c r="N68" s="69"/>
      <c r="O68" s="84"/>
      <c r="P68" s="68"/>
      <c r="Q68" s="69"/>
      <c r="R68" s="69"/>
      <c r="S68" s="69"/>
      <c r="T68" s="69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</row>
    <row r="69" spans="1:84" s="7" customFormat="1" ht="16.5" customHeight="1" x14ac:dyDescent="0.2">
      <c r="A69" s="11"/>
      <c r="B69" s="11"/>
      <c r="C69" s="15"/>
      <c r="D69" s="208"/>
      <c r="E69" s="20" t="s">
        <v>36</v>
      </c>
      <c r="F69" s="12"/>
      <c r="G69" s="70"/>
      <c r="H69" s="69"/>
      <c r="I69" s="69"/>
      <c r="J69" s="69"/>
      <c r="K69" s="69"/>
      <c r="L69" s="69"/>
      <c r="M69" s="69"/>
      <c r="N69" s="69"/>
      <c r="O69" s="84"/>
      <c r="P69" s="70"/>
      <c r="Q69" s="69"/>
      <c r="R69" s="69"/>
      <c r="S69" s="69"/>
      <c r="T69" s="69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</row>
    <row r="70" spans="1:84" s="7" customFormat="1" ht="16.5" customHeight="1" x14ac:dyDescent="0.2">
      <c r="A70" s="11"/>
      <c r="B70" s="11"/>
      <c r="C70" s="15"/>
      <c r="D70" s="208"/>
      <c r="E70" s="20" t="s">
        <v>37</v>
      </c>
      <c r="F70" s="12">
        <f>G70+P70</f>
        <v>15000</v>
      </c>
      <c r="G70" s="70">
        <f>H70+K70+L70+M70</f>
        <v>15000</v>
      </c>
      <c r="H70" s="69">
        <f>SUM(I70:J70)</f>
        <v>15000</v>
      </c>
      <c r="I70" s="69"/>
      <c r="J70" s="69">
        <v>15000</v>
      </c>
      <c r="K70" s="69"/>
      <c r="L70" s="69"/>
      <c r="M70" s="69"/>
      <c r="N70" s="69"/>
      <c r="O70" s="84"/>
      <c r="P70" s="70"/>
      <c r="Q70" s="69"/>
      <c r="R70" s="69"/>
      <c r="S70" s="69"/>
      <c r="T70" s="69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</row>
    <row r="71" spans="1:84" s="10" customFormat="1" ht="16.5" customHeight="1" x14ac:dyDescent="0.2">
      <c r="A71" s="19"/>
      <c r="B71" s="19"/>
      <c r="C71" s="13"/>
      <c r="D71" s="209"/>
      <c r="E71" s="21" t="s">
        <v>38</v>
      </c>
      <c r="F71" s="14">
        <f>F68-F69+F70</f>
        <v>44500</v>
      </c>
      <c r="G71" s="71">
        <f>G68-G69+G70</f>
        <v>44500</v>
      </c>
      <c r="H71" s="14">
        <f>H68-H69+H70</f>
        <v>44500</v>
      </c>
      <c r="I71" s="14"/>
      <c r="J71" s="14">
        <f>J68-J69+J70</f>
        <v>44500</v>
      </c>
      <c r="K71" s="14"/>
      <c r="L71" s="14"/>
      <c r="M71" s="14"/>
      <c r="N71" s="14"/>
      <c r="O71" s="83"/>
      <c r="P71" s="71"/>
      <c r="Q71" s="14"/>
      <c r="R71" s="14"/>
      <c r="S71" s="73"/>
      <c r="T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</row>
    <row r="72" spans="1:84" s="32" customFormat="1" ht="16.5" customHeight="1" x14ac:dyDescent="0.2">
      <c r="A72" s="86"/>
      <c r="B72" s="86"/>
      <c r="C72" s="210" t="s">
        <v>40</v>
      </c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2"/>
    </row>
    <row r="73" spans="1:84" s="32" customFormat="1" ht="16.5" customHeight="1" x14ac:dyDescent="0.2">
      <c r="A73" s="86"/>
      <c r="B73" s="85"/>
      <c r="C73" s="213" t="s">
        <v>63</v>
      </c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5"/>
    </row>
    <row r="74" spans="1:84" s="32" customFormat="1" ht="16.5" customHeight="1" x14ac:dyDescent="0.2">
      <c r="A74" s="86"/>
      <c r="B74" s="85"/>
      <c r="C74" s="213" t="s">
        <v>95</v>
      </c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5"/>
    </row>
    <row r="75" spans="1:84" s="32" customFormat="1" ht="8.25" customHeight="1" x14ac:dyDescent="0.2">
      <c r="A75" s="86"/>
      <c r="B75" s="85"/>
      <c r="C75" s="213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5"/>
    </row>
    <row r="76" spans="1:84" s="32" customFormat="1" ht="15" customHeight="1" x14ac:dyDescent="0.2">
      <c r="A76" s="86"/>
      <c r="B76" s="85"/>
      <c r="C76" s="213" t="s">
        <v>97</v>
      </c>
      <c r="D76" s="214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5"/>
    </row>
    <row r="77" spans="1:84" s="32" customFormat="1" ht="15" customHeight="1" x14ac:dyDescent="0.2">
      <c r="A77" s="86"/>
      <c r="B77" s="85"/>
      <c r="C77" s="213" t="s">
        <v>98</v>
      </c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5"/>
    </row>
    <row r="78" spans="1:84" s="32" customFormat="1" ht="15" customHeight="1" x14ac:dyDescent="0.2">
      <c r="A78" s="86"/>
      <c r="B78" s="85"/>
      <c r="C78" s="213" t="s">
        <v>99</v>
      </c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5"/>
    </row>
    <row r="79" spans="1:84" s="32" customFormat="1" ht="15" customHeight="1" x14ac:dyDescent="0.2">
      <c r="A79" s="86"/>
      <c r="B79" s="85"/>
      <c r="C79" s="213" t="s">
        <v>100</v>
      </c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5"/>
    </row>
    <row r="80" spans="1:84" s="4" customFormat="1" ht="16.5" customHeight="1" x14ac:dyDescent="0.2">
      <c r="A80" s="11"/>
      <c r="B80" s="16">
        <v>75075</v>
      </c>
      <c r="C80" s="17"/>
      <c r="D80" s="204" t="s">
        <v>53</v>
      </c>
      <c r="E80" s="173" t="s">
        <v>35</v>
      </c>
      <c r="F80" s="174">
        <f>G80+P80</f>
        <v>155500</v>
      </c>
      <c r="G80" s="164">
        <f>H80+K80+L80+M80</f>
        <v>155500</v>
      </c>
      <c r="H80" s="72">
        <f>SUM(I80:J80)</f>
        <v>155500</v>
      </c>
      <c r="I80" s="72">
        <v>500</v>
      </c>
      <c r="J80" s="72">
        <v>155000</v>
      </c>
      <c r="K80" s="43"/>
      <c r="L80" s="43"/>
      <c r="M80" s="43"/>
      <c r="N80" s="44"/>
      <c r="O80" s="45"/>
      <c r="P80" s="54"/>
      <c r="Q80" s="43"/>
      <c r="R80" s="43"/>
      <c r="S80" s="44"/>
      <c r="T80" s="46"/>
      <c r="U80" s="8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7" customFormat="1" ht="16.5" customHeight="1" x14ac:dyDescent="0.2">
      <c r="A81" s="11"/>
      <c r="B81" s="11"/>
      <c r="C81" s="15"/>
      <c r="D81" s="205"/>
      <c r="E81" s="20" t="s">
        <v>36</v>
      </c>
      <c r="F81" s="12">
        <f>G81+P81</f>
        <v>1000</v>
      </c>
      <c r="G81" s="70">
        <f>H81+K81+L81+M81</f>
        <v>1000</v>
      </c>
      <c r="H81" s="69">
        <f>SUM(I81:J81)</f>
        <v>1000</v>
      </c>
      <c r="I81" s="69"/>
      <c r="J81" s="69">
        <f>J85</f>
        <v>1000</v>
      </c>
      <c r="K81" s="46"/>
      <c r="L81" s="46"/>
      <c r="M81" s="46"/>
      <c r="N81" s="46"/>
      <c r="O81" s="47"/>
      <c r="P81" s="42"/>
      <c r="Q81" s="46"/>
      <c r="R81" s="46"/>
      <c r="S81" s="46"/>
      <c r="T81" s="46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7" customFormat="1" ht="16.5" customHeight="1" x14ac:dyDescent="0.2">
      <c r="A82" s="11"/>
      <c r="B82" s="11"/>
      <c r="C82" s="15"/>
      <c r="D82" s="205"/>
      <c r="E82" s="20" t="s">
        <v>37</v>
      </c>
      <c r="F82" s="12"/>
      <c r="G82" s="70"/>
      <c r="H82" s="69"/>
      <c r="I82" s="69"/>
      <c r="J82" s="69"/>
      <c r="K82" s="46"/>
      <c r="L82" s="46"/>
      <c r="M82" s="46"/>
      <c r="N82" s="46"/>
      <c r="O82" s="47"/>
      <c r="P82" s="42"/>
      <c r="Q82" s="46"/>
      <c r="R82" s="46"/>
      <c r="S82" s="46"/>
      <c r="T82" s="46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0" customFormat="1" ht="16.5" customHeight="1" x14ac:dyDescent="0.2">
      <c r="A83" s="19"/>
      <c r="B83" s="19"/>
      <c r="C83" s="13"/>
      <c r="D83" s="206"/>
      <c r="E83" s="21" t="s">
        <v>38</v>
      </c>
      <c r="F83" s="14">
        <f t="shared" ref="F83:H83" si="28">F80-F81+F82</f>
        <v>154500</v>
      </c>
      <c r="G83" s="71">
        <f t="shared" si="28"/>
        <v>154500</v>
      </c>
      <c r="H83" s="14">
        <f t="shared" si="28"/>
        <v>154500</v>
      </c>
      <c r="I83" s="73">
        <f>I80-I81+I82</f>
        <v>500</v>
      </c>
      <c r="J83" s="73">
        <f>J80-J81+J82</f>
        <v>154000</v>
      </c>
      <c r="K83" s="51"/>
      <c r="L83" s="51"/>
      <c r="M83" s="51"/>
      <c r="N83" s="49"/>
      <c r="O83" s="50"/>
      <c r="P83" s="48"/>
      <c r="Q83" s="51"/>
      <c r="R83" s="51"/>
      <c r="S83" s="51"/>
      <c r="T83" s="51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6" customFormat="1" ht="15.95" customHeight="1" x14ac:dyDescent="0.2">
      <c r="A84" s="15"/>
      <c r="B84" s="15"/>
      <c r="C84" s="15">
        <v>4210</v>
      </c>
      <c r="D84" s="207" t="s">
        <v>78</v>
      </c>
      <c r="E84" s="20" t="s">
        <v>35</v>
      </c>
      <c r="F84" s="12">
        <f>G84+P84</f>
        <v>6000</v>
      </c>
      <c r="G84" s="70">
        <f>H84+K84+L84+M84</f>
        <v>6000</v>
      </c>
      <c r="H84" s="69">
        <f>SUM(I84:J84)</f>
        <v>6000</v>
      </c>
      <c r="I84" s="69"/>
      <c r="J84" s="69">
        <v>6000</v>
      </c>
      <c r="K84" s="46"/>
      <c r="L84" s="46"/>
      <c r="M84" s="46"/>
      <c r="N84" s="46"/>
      <c r="O84" s="47"/>
      <c r="P84" s="52"/>
      <c r="Q84" s="46"/>
      <c r="R84" s="46"/>
      <c r="S84" s="46"/>
      <c r="T84" s="46"/>
      <c r="U84" s="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7" customFormat="1" ht="15.95" customHeight="1" x14ac:dyDescent="0.2">
      <c r="A85" s="11"/>
      <c r="B85" s="11"/>
      <c r="C85" s="15"/>
      <c r="D85" s="208"/>
      <c r="E85" s="20" t="s">
        <v>36</v>
      </c>
      <c r="F85" s="12">
        <f>G85+P85</f>
        <v>1000</v>
      </c>
      <c r="G85" s="70">
        <f>H85+K85+L85+M85</f>
        <v>1000</v>
      </c>
      <c r="H85" s="69">
        <f>SUM(I85:J85)</f>
        <v>1000</v>
      </c>
      <c r="I85" s="69"/>
      <c r="J85" s="69">
        <v>1000</v>
      </c>
      <c r="K85" s="46"/>
      <c r="L85" s="46"/>
      <c r="M85" s="46"/>
      <c r="N85" s="46"/>
      <c r="O85" s="47"/>
      <c r="P85" s="42"/>
      <c r="Q85" s="46"/>
      <c r="R85" s="46"/>
      <c r="S85" s="46"/>
      <c r="T85" s="46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7" customFormat="1" ht="15.95" customHeight="1" x14ac:dyDescent="0.2">
      <c r="A86" s="11"/>
      <c r="B86" s="11"/>
      <c r="C86" s="15"/>
      <c r="D86" s="208"/>
      <c r="E86" s="20" t="s">
        <v>37</v>
      </c>
      <c r="F86" s="12"/>
      <c r="G86" s="70"/>
      <c r="H86" s="69"/>
      <c r="I86" s="69"/>
      <c r="J86" s="69"/>
      <c r="K86" s="46"/>
      <c r="L86" s="46"/>
      <c r="M86" s="46"/>
      <c r="N86" s="46"/>
      <c r="O86" s="47"/>
      <c r="P86" s="42"/>
      <c r="Q86" s="46"/>
      <c r="R86" s="46"/>
      <c r="S86" s="46"/>
      <c r="T86" s="4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0" customFormat="1" ht="15.95" customHeight="1" x14ac:dyDescent="0.2">
      <c r="A87" s="19"/>
      <c r="B87" s="19"/>
      <c r="C87" s="13"/>
      <c r="D87" s="209"/>
      <c r="E87" s="21" t="s">
        <v>38</v>
      </c>
      <c r="F87" s="14">
        <f>F84-F85+F86</f>
        <v>5000</v>
      </c>
      <c r="G87" s="71">
        <f>G84-G85+G86</f>
        <v>5000</v>
      </c>
      <c r="H87" s="14">
        <f>H84-H85+H86</f>
        <v>5000</v>
      </c>
      <c r="I87" s="14"/>
      <c r="J87" s="14">
        <f>J84-J85+J86</f>
        <v>5000</v>
      </c>
      <c r="K87" s="49"/>
      <c r="L87" s="49"/>
      <c r="M87" s="49"/>
      <c r="N87" s="49"/>
      <c r="O87" s="50"/>
      <c r="P87" s="48"/>
      <c r="Q87" s="49"/>
      <c r="R87" s="49"/>
      <c r="S87" s="51"/>
      <c r="T87" s="51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32" customFormat="1" ht="16.5" customHeight="1" x14ac:dyDescent="0.2">
      <c r="A88" s="86"/>
      <c r="B88" s="86"/>
      <c r="C88" s="210" t="s">
        <v>40</v>
      </c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2"/>
    </row>
    <row r="89" spans="1:84" s="32" customFormat="1" ht="16.5" customHeight="1" x14ac:dyDescent="0.2">
      <c r="A89" s="86"/>
      <c r="B89" s="85"/>
      <c r="C89" s="213" t="s">
        <v>62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5"/>
    </row>
    <row r="90" spans="1:84" s="32" customFormat="1" ht="16.5" customHeight="1" x14ac:dyDescent="0.2">
      <c r="A90" s="86"/>
      <c r="B90" s="85"/>
      <c r="C90" s="216" t="s">
        <v>96</v>
      </c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8"/>
    </row>
    <row r="91" spans="1:84" s="2" customFormat="1" ht="18" customHeight="1" x14ac:dyDescent="0.2">
      <c r="A91" s="142">
        <v>758</v>
      </c>
      <c r="B91" s="142"/>
      <c r="C91" s="163"/>
      <c r="D91" s="219" t="s">
        <v>4</v>
      </c>
      <c r="E91" s="144" t="s">
        <v>35</v>
      </c>
      <c r="F91" s="145">
        <f>G91+P91</f>
        <v>2248403.4300000002</v>
      </c>
      <c r="G91" s="162">
        <f>H91+K91+L91+M91</f>
        <v>2248403.4300000002</v>
      </c>
      <c r="H91" s="146">
        <f>SUM(I91:J91)</f>
        <v>2229066</v>
      </c>
      <c r="I91" s="146"/>
      <c r="J91" s="146">
        <v>2229066</v>
      </c>
      <c r="K91" s="146"/>
      <c r="L91" s="146">
        <v>19337.43</v>
      </c>
      <c r="M91" s="146"/>
      <c r="N91" s="147"/>
      <c r="O91" s="148"/>
      <c r="P91" s="165"/>
      <c r="Q91" s="146"/>
      <c r="R91" s="146"/>
      <c r="S91" s="146"/>
      <c r="T91" s="146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</row>
    <row r="92" spans="1:84" s="2" customFormat="1" ht="18" customHeight="1" x14ac:dyDescent="0.2">
      <c r="A92" s="149"/>
      <c r="B92" s="149"/>
      <c r="C92" s="143"/>
      <c r="D92" s="220"/>
      <c r="E92" s="144" t="s">
        <v>36</v>
      </c>
      <c r="F92" s="145">
        <f>G92+P92</f>
        <v>225000</v>
      </c>
      <c r="G92" s="132">
        <f>H92+K92+L92+M92</f>
        <v>225000</v>
      </c>
      <c r="H92" s="133">
        <f>SUM(I92:J92)</f>
        <v>225000</v>
      </c>
      <c r="I92" s="133"/>
      <c r="J92" s="133">
        <f>J96</f>
        <v>225000</v>
      </c>
      <c r="K92" s="133"/>
      <c r="L92" s="133"/>
      <c r="M92" s="133"/>
      <c r="N92" s="166"/>
      <c r="O92" s="167"/>
      <c r="P92" s="168"/>
      <c r="Q92" s="133"/>
      <c r="R92" s="133"/>
      <c r="S92" s="133"/>
      <c r="T92" s="133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</row>
    <row r="93" spans="1:84" s="2" customFormat="1" ht="18" customHeight="1" x14ac:dyDescent="0.2">
      <c r="A93" s="149"/>
      <c r="B93" s="149"/>
      <c r="C93" s="143"/>
      <c r="D93" s="220"/>
      <c r="E93" s="144" t="s">
        <v>37</v>
      </c>
      <c r="F93" s="145"/>
      <c r="G93" s="132"/>
      <c r="H93" s="133"/>
      <c r="I93" s="133"/>
      <c r="J93" s="133"/>
      <c r="K93" s="133"/>
      <c r="L93" s="133"/>
      <c r="M93" s="133"/>
      <c r="N93" s="166"/>
      <c r="O93" s="167"/>
      <c r="P93" s="168"/>
      <c r="Q93" s="133"/>
      <c r="R93" s="133"/>
      <c r="S93" s="133"/>
      <c r="T93" s="133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</row>
    <row r="94" spans="1:84" s="10" customFormat="1" ht="18" customHeight="1" x14ac:dyDescent="0.2">
      <c r="A94" s="143"/>
      <c r="B94" s="143"/>
      <c r="C94" s="151"/>
      <c r="D94" s="221"/>
      <c r="E94" s="152" t="s">
        <v>38</v>
      </c>
      <c r="F94" s="135">
        <f>F91-F92+F93</f>
        <v>2023403.4300000002</v>
      </c>
      <c r="G94" s="134">
        <f>G91-G92+G93</f>
        <v>2023403.4300000002</v>
      </c>
      <c r="H94" s="135">
        <f>H91-H92+H93</f>
        <v>2004066</v>
      </c>
      <c r="I94" s="135"/>
      <c r="J94" s="135">
        <f>J91-J92+J93</f>
        <v>2004066</v>
      </c>
      <c r="K94" s="135"/>
      <c r="L94" s="135">
        <f>L91-L92+L93</f>
        <v>19337.43</v>
      </c>
      <c r="M94" s="135"/>
      <c r="N94" s="135"/>
      <c r="O94" s="153"/>
      <c r="P94" s="169"/>
      <c r="Q94" s="135"/>
      <c r="R94" s="135"/>
      <c r="S94" s="154"/>
      <c r="T94" s="154"/>
      <c r="U94" s="1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</row>
    <row r="95" spans="1:84" s="4" customFormat="1" ht="18" customHeight="1" x14ac:dyDescent="0.2">
      <c r="A95" s="11"/>
      <c r="B95" s="16">
        <v>75818</v>
      </c>
      <c r="C95" s="17"/>
      <c r="D95" s="204" t="s">
        <v>2</v>
      </c>
      <c r="E95" s="20" t="s">
        <v>35</v>
      </c>
      <c r="F95" s="12">
        <f>G95+P95</f>
        <v>2226066</v>
      </c>
      <c r="G95" s="70">
        <f>H95+K95+L95+M95</f>
        <v>2226066</v>
      </c>
      <c r="H95" s="69">
        <f>SUM(I95:J95)</f>
        <v>2226066</v>
      </c>
      <c r="I95" s="78"/>
      <c r="J95" s="72">
        <v>2226066</v>
      </c>
      <c r="K95" s="78"/>
      <c r="L95" s="78"/>
      <c r="M95" s="78"/>
      <c r="N95" s="78"/>
      <c r="O95" s="80"/>
      <c r="P95" s="81"/>
      <c r="Q95" s="78"/>
      <c r="R95" s="78"/>
      <c r="S95" s="78"/>
      <c r="T95" s="78"/>
      <c r="U95" s="2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</row>
    <row r="96" spans="1:84" s="7" customFormat="1" ht="18" customHeight="1" x14ac:dyDescent="0.2">
      <c r="A96" s="11"/>
      <c r="B96" s="11"/>
      <c r="C96" s="15"/>
      <c r="D96" s="205"/>
      <c r="E96" s="20" t="s">
        <v>36</v>
      </c>
      <c r="F96" s="12">
        <f>G96+P96</f>
        <v>225000</v>
      </c>
      <c r="G96" s="70">
        <f>H96+K96+L96+M96</f>
        <v>225000</v>
      </c>
      <c r="H96" s="69">
        <f>SUM(I96:J96)</f>
        <v>225000</v>
      </c>
      <c r="I96" s="79"/>
      <c r="J96" s="69">
        <f>J100</f>
        <v>225000</v>
      </c>
      <c r="K96" s="79"/>
      <c r="L96" s="79"/>
      <c r="M96" s="79"/>
      <c r="N96" s="79"/>
      <c r="O96" s="82"/>
      <c r="P96" s="68"/>
      <c r="Q96" s="79"/>
      <c r="R96" s="79"/>
      <c r="S96" s="79"/>
      <c r="T96" s="79"/>
      <c r="U96" s="2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</row>
    <row r="97" spans="1:84" s="7" customFormat="1" ht="18" customHeight="1" x14ac:dyDescent="0.2">
      <c r="A97" s="11"/>
      <c r="B97" s="11"/>
      <c r="C97" s="15"/>
      <c r="D97" s="205"/>
      <c r="E97" s="20" t="s">
        <v>37</v>
      </c>
      <c r="F97" s="12"/>
      <c r="G97" s="70"/>
      <c r="H97" s="69"/>
      <c r="I97" s="79"/>
      <c r="J97" s="69"/>
      <c r="K97" s="79"/>
      <c r="L97" s="79"/>
      <c r="M97" s="79"/>
      <c r="N97" s="79"/>
      <c r="O97" s="82"/>
      <c r="P97" s="68"/>
      <c r="Q97" s="79"/>
      <c r="R97" s="79"/>
      <c r="S97" s="79"/>
      <c r="T97" s="79"/>
      <c r="U97" s="2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</row>
    <row r="98" spans="1:84" s="10" customFormat="1" ht="18" customHeight="1" x14ac:dyDescent="0.2">
      <c r="A98" s="19"/>
      <c r="B98" s="19"/>
      <c r="C98" s="13"/>
      <c r="D98" s="206"/>
      <c r="E98" s="21" t="s">
        <v>38</v>
      </c>
      <c r="F98" s="14">
        <f>F95-F96+F97</f>
        <v>2001066</v>
      </c>
      <c r="G98" s="71">
        <f>G95-G96+G97</f>
        <v>2001066</v>
      </c>
      <c r="H98" s="14">
        <f>H95-H96+H97</f>
        <v>2001066</v>
      </c>
      <c r="I98" s="14"/>
      <c r="J98" s="14">
        <f>J95-J96+J97</f>
        <v>2001066</v>
      </c>
      <c r="K98" s="14"/>
      <c r="L98" s="14"/>
      <c r="M98" s="14"/>
      <c r="N98" s="14"/>
      <c r="O98" s="83"/>
      <c r="P98" s="71"/>
      <c r="Q98" s="14"/>
      <c r="R98" s="14"/>
      <c r="S98" s="73"/>
      <c r="T98" s="73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</row>
    <row r="99" spans="1:84" s="4" customFormat="1" ht="18" customHeight="1" x14ac:dyDescent="0.2">
      <c r="A99" s="15"/>
      <c r="B99" s="15"/>
      <c r="C99" s="15">
        <v>4810</v>
      </c>
      <c r="D99" s="22" t="s">
        <v>20</v>
      </c>
      <c r="E99" s="20" t="s">
        <v>35</v>
      </c>
      <c r="F99" s="12">
        <f>G99+P99</f>
        <v>2226066</v>
      </c>
      <c r="G99" s="70">
        <f>H99+K99+L99+M99</f>
        <v>2226066</v>
      </c>
      <c r="H99" s="69">
        <f>SUM(I99:J99)</f>
        <v>2226066</v>
      </c>
      <c r="I99" s="72"/>
      <c r="J99" s="72">
        <v>2226066</v>
      </c>
      <c r="K99" s="72"/>
      <c r="L99" s="72"/>
      <c r="M99" s="72"/>
      <c r="N99" s="72"/>
      <c r="O99" s="108"/>
      <c r="P99" s="81"/>
      <c r="Q99" s="72"/>
      <c r="R99" s="72"/>
      <c r="S99" s="72"/>
      <c r="T99" s="69"/>
      <c r="U99" s="1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</row>
    <row r="100" spans="1:84" s="7" customFormat="1" ht="18" customHeight="1" x14ac:dyDescent="0.2">
      <c r="A100" s="11"/>
      <c r="B100" s="11"/>
      <c r="C100" s="15"/>
      <c r="D100" s="23"/>
      <c r="E100" s="20" t="s">
        <v>36</v>
      </c>
      <c r="F100" s="12">
        <f>G100+P100</f>
        <v>225000</v>
      </c>
      <c r="G100" s="70">
        <f>H100+K100+L100+M100</f>
        <v>225000</v>
      </c>
      <c r="H100" s="69">
        <f>SUM(I100:J100)</f>
        <v>225000</v>
      </c>
      <c r="I100" s="69"/>
      <c r="J100" s="69">
        <v>225000</v>
      </c>
      <c r="K100" s="69"/>
      <c r="L100" s="69"/>
      <c r="M100" s="69"/>
      <c r="N100" s="69"/>
      <c r="O100" s="84"/>
      <c r="P100" s="70"/>
      <c r="Q100" s="69"/>
      <c r="R100" s="69"/>
      <c r="S100" s="69"/>
      <c r="T100" s="69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</row>
    <row r="101" spans="1:84" s="7" customFormat="1" ht="18" customHeight="1" x14ac:dyDescent="0.2">
      <c r="A101" s="11"/>
      <c r="B101" s="11"/>
      <c r="C101" s="15"/>
      <c r="D101" s="23"/>
      <c r="E101" s="20" t="s">
        <v>37</v>
      </c>
      <c r="F101" s="12"/>
      <c r="G101" s="70"/>
      <c r="H101" s="69"/>
      <c r="I101" s="69"/>
      <c r="J101" s="69"/>
      <c r="K101" s="69"/>
      <c r="L101" s="69"/>
      <c r="M101" s="69"/>
      <c r="N101" s="69"/>
      <c r="O101" s="84"/>
      <c r="P101" s="70"/>
      <c r="Q101" s="69"/>
      <c r="R101" s="69"/>
      <c r="S101" s="69"/>
      <c r="T101" s="69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</row>
    <row r="102" spans="1:84" s="10" customFormat="1" ht="18" customHeight="1" x14ac:dyDescent="0.2">
      <c r="A102" s="19"/>
      <c r="B102" s="19"/>
      <c r="C102" s="13"/>
      <c r="D102" s="24"/>
      <c r="E102" s="21" t="s">
        <v>38</v>
      </c>
      <c r="F102" s="14">
        <f>F99-F100+F101</f>
        <v>2001066</v>
      </c>
      <c r="G102" s="71">
        <f>G99-G100+G101</f>
        <v>2001066</v>
      </c>
      <c r="H102" s="14">
        <f>H99-H100+H101</f>
        <v>2001066</v>
      </c>
      <c r="I102" s="14"/>
      <c r="J102" s="14">
        <f>J99-J100+J101</f>
        <v>2001066</v>
      </c>
      <c r="K102" s="14"/>
      <c r="L102" s="14"/>
      <c r="M102" s="14"/>
      <c r="N102" s="14"/>
      <c r="O102" s="83"/>
      <c r="P102" s="71"/>
      <c r="Q102" s="14"/>
      <c r="R102" s="14"/>
      <c r="S102" s="73"/>
      <c r="T102" s="73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</row>
    <row r="103" spans="1:84" s="32" customFormat="1" ht="18" customHeight="1" x14ac:dyDescent="0.2">
      <c r="A103" s="86"/>
      <c r="B103" s="86"/>
      <c r="C103" s="210" t="s">
        <v>40</v>
      </c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2"/>
    </row>
    <row r="104" spans="1:84" s="32" customFormat="1" ht="18" customHeight="1" x14ac:dyDescent="0.2">
      <c r="A104" s="86"/>
      <c r="B104" s="85"/>
      <c r="C104" s="213" t="s">
        <v>81</v>
      </c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5"/>
    </row>
    <row r="105" spans="1:84" s="32" customFormat="1" ht="18" customHeight="1" x14ac:dyDescent="0.2">
      <c r="A105" s="86"/>
      <c r="B105" s="85"/>
      <c r="C105" s="213" t="s">
        <v>82</v>
      </c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5"/>
    </row>
    <row r="106" spans="1:84" s="4" customFormat="1" ht="18" customHeight="1" x14ac:dyDescent="0.2">
      <c r="A106" s="142">
        <v>801</v>
      </c>
      <c r="B106" s="142"/>
      <c r="C106" s="163"/>
      <c r="D106" s="219" t="s">
        <v>3</v>
      </c>
      <c r="E106" s="170" t="s">
        <v>35</v>
      </c>
      <c r="F106" s="171">
        <f>G106+P106</f>
        <v>58941632.490000002</v>
      </c>
      <c r="G106" s="162">
        <f>H106+K106+L106+M106</f>
        <v>58792632.490000002</v>
      </c>
      <c r="H106" s="146">
        <f>SUM(I106:J106)</f>
        <v>53176061.530000001</v>
      </c>
      <c r="I106" s="146">
        <v>47139427</v>
      </c>
      <c r="J106" s="146">
        <v>6036634.5300000003</v>
      </c>
      <c r="K106" s="146">
        <v>5451681.96</v>
      </c>
      <c r="L106" s="146">
        <v>164889</v>
      </c>
      <c r="M106" s="35"/>
      <c r="N106" s="36"/>
      <c r="O106" s="37"/>
      <c r="P106" s="162">
        <f>Q106+S106+T106</f>
        <v>149000</v>
      </c>
      <c r="Q106" s="146">
        <v>149000</v>
      </c>
      <c r="R106" s="147"/>
      <c r="S106" s="36"/>
      <c r="T106" s="35"/>
      <c r="U106" s="2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</row>
    <row r="107" spans="1:84" s="7" customFormat="1" ht="18" customHeight="1" x14ac:dyDescent="0.2">
      <c r="A107" s="149"/>
      <c r="B107" s="149"/>
      <c r="C107" s="143"/>
      <c r="D107" s="220"/>
      <c r="E107" s="144" t="s">
        <v>36</v>
      </c>
      <c r="F107" s="145">
        <f>G107+P107</f>
        <v>53120</v>
      </c>
      <c r="G107" s="132">
        <f>H107+K107+L107+M107</f>
        <v>53120</v>
      </c>
      <c r="H107" s="133">
        <f>SUM(I107:J107)</f>
        <v>53120</v>
      </c>
      <c r="I107" s="133">
        <f>I111+I141+I161</f>
        <v>49000</v>
      </c>
      <c r="J107" s="133">
        <f>J111+J141+J161</f>
        <v>4120</v>
      </c>
      <c r="K107" s="133"/>
      <c r="L107" s="133"/>
      <c r="M107" s="34"/>
      <c r="N107" s="55"/>
      <c r="O107" s="56"/>
      <c r="P107" s="132"/>
      <c r="Q107" s="133"/>
      <c r="R107" s="166"/>
      <c r="S107" s="55"/>
      <c r="T107" s="34"/>
      <c r="U107" s="2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</row>
    <row r="108" spans="1:84" s="7" customFormat="1" ht="18" customHeight="1" x14ac:dyDescent="0.2">
      <c r="A108" s="149"/>
      <c r="B108" s="149"/>
      <c r="C108" s="143"/>
      <c r="D108" s="220"/>
      <c r="E108" s="144" t="s">
        <v>37</v>
      </c>
      <c r="F108" s="145">
        <f>G108+P108</f>
        <v>68120</v>
      </c>
      <c r="G108" s="132">
        <f>H108+K108+L108+M108</f>
        <v>68120</v>
      </c>
      <c r="H108" s="133">
        <f>SUM(I108:J108)</f>
        <v>43120</v>
      </c>
      <c r="I108" s="133">
        <f>I112+I142+I162</f>
        <v>24000</v>
      </c>
      <c r="J108" s="133">
        <f>J112+J142+J162</f>
        <v>19120</v>
      </c>
      <c r="K108" s="133"/>
      <c r="L108" s="133">
        <f>L112+L142+L162</f>
        <v>25000</v>
      </c>
      <c r="M108" s="34"/>
      <c r="N108" s="55"/>
      <c r="O108" s="56"/>
      <c r="P108" s="132"/>
      <c r="Q108" s="133"/>
      <c r="R108" s="166"/>
      <c r="S108" s="55"/>
      <c r="T108" s="34"/>
      <c r="U108" s="2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</row>
    <row r="109" spans="1:84" s="10" customFormat="1" ht="18" customHeight="1" x14ac:dyDescent="0.2">
      <c r="A109" s="143"/>
      <c r="B109" s="151"/>
      <c r="C109" s="151"/>
      <c r="D109" s="221"/>
      <c r="E109" s="152" t="s">
        <v>38</v>
      </c>
      <c r="F109" s="135">
        <f t="shared" ref="F109:L109" si="29">F106-F107+F108</f>
        <v>58956632.490000002</v>
      </c>
      <c r="G109" s="134">
        <f t="shared" si="29"/>
        <v>58807632.490000002</v>
      </c>
      <c r="H109" s="135">
        <f t="shared" si="29"/>
        <v>53166061.530000001</v>
      </c>
      <c r="I109" s="154">
        <f t="shared" si="29"/>
        <v>47114427</v>
      </c>
      <c r="J109" s="154">
        <f t="shared" si="29"/>
        <v>6051634.5300000003</v>
      </c>
      <c r="K109" s="154">
        <f t="shared" si="29"/>
        <v>5451681.96</v>
      </c>
      <c r="L109" s="154">
        <f t="shared" si="29"/>
        <v>189889</v>
      </c>
      <c r="M109" s="41"/>
      <c r="N109" s="39"/>
      <c r="O109" s="40"/>
      <c r="P109" s="134">
        <f>P106-P107+P108</f>
        <v>149000</v>
      </c>
      <c r="Q109" s="154">
        <f>Q106-Q107+Q108</f>
        <v>149000</v>
      </c>
      <c r="R109" s="135"/>
      <c r="S109" s="41"/>
      <c r="T109" s="41"/>
      <c r="U109" s="1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</row>
    <row r="110" spans="1:84" s="4" customFormat="1" ht="16.5" customHeight="1" x14ac:dyDescent="0.2">
      <c r="A110" s="11"/>
      <c r="B110" s="11">
        <v>80101</v>
      </c>
      <c r="C110" s="17"/>
      <c r="D110" s="204" t="s">
        <v>1</v>
      </c>
      <c r="E110" s="20" t="s">
        <v>35</v>
      </c>
      <c r="F110" s="174">
        <f>G110+P110</f>
        <v>27027115.82</v>
      </c>
      <c r="G110" s="164">
        <f>H110+K110+L110+M110</f>
        <v>26978115.82</v>
      </c>
      <c r="H110" s="72">
        <f>SUM(I110:J110)</f>
        <v>26535196.82</v>
      </c>
      <c r="I110" s="72">
        <v>23271302</v>
      </c>
      <c r="J110" s="72">
        <v>3263894.82</v>
      </c>
      <c r="K110" s="69">
        <v>393000</v>
      </c>
      <c r="L110" s="69">
        <v>49919</v>
      </c>
      <c r="M110" s="72"/>
      <c r="N110" s="78"/>
      <c r="O110" s="80"/>
      <c r="P110" s="164">
        <f>Q110+S110+T110</f>
        <v>49000</v>
      </c>
      <c r="Q110" s="72">
        <v>49000</v>
      </c>
      <c r="R110" s="78"/>
      <c r="S110" s="78"/>
      <c r="T110" s="78"/>
      <c r="U110" s="2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  <c r="BM110" s="74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</row>
    <row r="111" spans="1:84" s="7" customFormat="1" ht="16.5" customHeight="1" x14ac:dyDescent="0.2">
      <c r="A111" s="11"/>
      <c r="B111" s="11"/>
      <c r="C111" s="15"/>
      <c r="D111" s="205"/>
      <c r="E111" s="20" t="s">
        <v>36</v>
      </c>
      <c r="F111" s="12">
        <f>G111+P111</f>
        <v>49000</v>
      </c>
      <c r="G111" s="70">
        <f>H111+K111+L111+M111</f>
        <v>49000</v>
      </c>
      <c r="H111" s="69">
        <f>SUM(I111:J111)</f>
        <v>49000</v>
      </c>
      <c r="I111" s="69">
        <f t="shared" ref="I111" si="30">I115+I119+I123+I127</f>
        <v>49000</v>
      </c>
      <c r="J111" s="69"/>
      <c r="K111" s="69"/>
      <c r="L111" s="69"/>
      <c r="M111" s="69"/>
      <c r="N111" s="79"/>
      <c r="O111" s="82"/>
      <c r="P111" s="70"/>
      <c r="Q111" s="69"/>
      <c r="R111" s="79"/>
      <c r="S111" s="79"/>
      <c r="T111" s="79"/>
      <c r="U111" s="2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</row>
    <row r="112" spans="1:84" s="7" customFormat="1" ht="16.5" customHeight="1" x14ac:dyDescent="0.2">
      <c r="A112" s="11"/>
      <c r="B112" s="11"/>
      <c r="C112" s="15"/>
      <c r="D112" s="205"/>
      <c r="E112" s="20" t="s">
        <v>37</v>
      </c>
      <c r="F112" s="12">
        <f>G112+P112</f>
        <v>40000</v>
      </c>
      <c r="G112" s="70">
        <f>H112+K112+L112+M112</f>
        <v>40000</v>
      </c>
      <c r="H112" s="69">
        <f>SUM(I112:J112)</f>
        <v>15000</v>
      </c>
      <c r="I112" s="69"/>
      <c r="J112" s="69">
        <f t="shared" ref="J112" si="31">J116+J120+J124+J128</f>
        <v>15000</v>
      </c>
      <c r="K112" s="69"/>
      <c r="L112" s="69">
        <f>L116+L120+L124+L128</f>
        <v>25000</v>
      </c>
      <c r="M112" s="69"/>
      <c r="N112" s="79"/>
      <c r="O112" s="82"/>
      <c r="P112" s="70"/>
      <c r="Q112" s="69"/>
      <c r="R112" s="79"/>
      <c r="S112" s="79"/>
      <c r="T112" s="79"/>
      <c r="U112" s="2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</row>
    <row r="113" spans="1:84" s="10" customFormat="1" ht="16.5" customHeight="1" x14ac:dyDescent="0.2">
      <c r="A113" s="19"/>
      <c r="B113" s="19"/>
      <c r="C113" s="13"/>
      <c r="D113" s="206"/>
      <c r="E113" s="21" t="s">
        <v>38</v>
      </c>
      <c r="F113" s="14">
        <f t="shared" ref="F113:Q113" si="32">F110-F111+F112</f>
        <v>27018115.82</v>
      </c>
      <c r="G113" s="71">
        <f t="shared" si="32"/>
        <v>26969115.82</v>
      </c>
      <c r="H113" s="14">
        <f t="shared" si="32"/>
        <v>26501196.82</v>
      </c>
      <c r="I113" s="73">
        <f t="shared" si="32"/>
        <v>23222302</v>
      </c>
      <c r="J113" s="73">
        <f t="shared" si="32"/>
        <v>3278894.82</v>
      </c>
      <c r="K113" s="73">
        <f t="shared" si="32"/>
        <v>393000</v>
      </c>
      <c r="L113" s="73">
        <f>L110-L111+L112</f>
        <v>74919</v>
      </c>
      <c r="M113" s="14"/>
      <c r="N113" s="14"/>
      <c r="O113" s="83"/>
      <c r="P113" s="71">
        <f t="shared" si="32"/>
        <v>49000</v>
      </c>
      <c r="Q113" s="14">
        <f t="shared" si="32"/>
        <v>49000</v>
      </c>
      <c r="R113" s="14"/>
      <c r="S113" s="73"/>
      <c r="T113" s="73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</row>
    <row r="114" spans="1:84" s="4" customFormat="1" ht="16.5" customHeight="1" x14ac:dyDescent="0.2">
      <c r="A114" s="15"/>
      <c r="B114" s="15"/>
      <c r="C114" s="15">
        <v>3020</v>
      </c>
      <c r="D114" s="207" t="s">
        <v>83</v>
      </c>
      <c r="E114" s="20" t="s">
        <v>35</v>
      </c>
      <c r="F114" s="12">
        <f>G114+P114</f>
        <v>49919</v>
      </c>
      <c r="G114" s="70">
        <f>H114+K114+L114+M114</f>
        <v>49919</v>
      </c>
      <c r="H114" s="69"/>
      <c r="I114" s="69"/>
      <c r="J114" s="69"/>
      <c r="K114" s="69"/>
      <c r="L114" s="69">
        <v>49919</v>
      </c>
      <c r="M114" s="46"/>
      <c r="N114" s="46"/>
      <c r="O114" s="47"/>
      <c r="P114" s="52"/>
      <c r="Q114" s="46"/>
      <c r="R114" s="46"/>
      <c r="S114" s="46"/>
      <c r="T114" s="46"/>
      <c r="U114" s="6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7" customFormat="1" ht="16.5" customHeight="1" x14ac:dyDescent="0.2">
      <c r="A115" s="11"/>
      <c r="B115" s="11"/>
      <c r="C115" s="15"/>
      <c r="D115" s="208"/>
      <c r="E115" s="20" t="s">
        <v>36</v>
      </c>
      <c r="F115" s="12"/>
      <c r="G115" s="70"/>
      <c r="H115" s="69"/>
      <c r="I115" s="69"/>
      <c r="J115" s="69"/>
      <c r="K115" s="69"/>
      <c r="L115" s="69"/>
      <c r="M115" s="46"/>
      <c r="N115" s="46"/>
      <c r="O115" s="47"/>
      <c r="P115" s="42"/>
      <c r="Q115" s="46"/>
      <c r="R115" s="46"/>
      <c r="S115" s="46"/>
      <c r="T115" s="46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7" customFormat="1" ht="16.5" customHeight="1" x14ac:dyDescent="0.2">
      <c r="A116" s="11"/>
      <c r="B116" s="11"/>
      <c r="C116" s="15"/>
      <c r="D116" s="208"/>
      <c r="E116" s="20" t="s">
        <v>37</v>
      </c>
      <c r="F116" s="12">
        <f>G116+P116</f>
        <v>25000</v>
      </c>
      <c r="G116" s="70">
        <f>H116+K116+L116+M116</f>
        <v>25000</v>
      </c>
      <c r="H116" s="69"/>
      <c r="I116" s="69"/>
      <c r="J116" s="69"/>
      <c r="K116" s="69"/>
      <c r="L116" s="69">
        <v>25000</v>
      </c>
      <c r="M116" s="46"/>
      <c r="N116" s="46"/>
      <c r="O116" s="47"/>
      <c r="P116" s="42"/>
      <c r="Q116" s="46"/>
      <c r="R116" s="46"/>
      <c r="S116" s="46"/>
      <c r="T116" s="4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0" customFormat="1" ht="16.5" customHeight="1" x14ac:dyDescent="0.2">
      <c r="A117" s="19"/>
      <c r="B117" s="19"/>
      <c r="C117" s="13"/>
      <c r="D117" s="209"/>
      <c r="E117" s="21" t="s">
        <v>38</v>
      </c>
      <c r="F117" s="14">
        <f>F114-F115+F116</f>
        <v>74919</v>
      </c>
      <c r="G117" s="71">
        <f>G114-G115+G116</f>
        <v>74919</v>
      </c>
      <c r="H117" s="14"/>
      <c r="I117" s="14"/>
      <c r="J117" s="14"/>
      <c r="K117" s="14"/>
      <c r="L117" s="14">
        <f>L114-L115+L116</f>
        <v>74919</v>
      </c>
      <c r="M117" s="49"/>
      <c r="N117" s="49"/>
      <c r="O117" s="50"/>
      <c r="P117" s="48"/>
      <c r="Q117" s="49"/>
      <c r="R117" s="49"/>
      <c r="S117" s="51"/>
      <c r="T117" s="51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4" customFormat="1" ht="16.5" customHeight="1" x14ac:dyDescent="0.2">
      <c r="A118" s="15"/>
      <c r="B118" s="15"/>
      <c r="C118" s="15">
        <v>4010</v>
      </c>
      <c r="D118" s="207" t="s">
        <v>18</v>
      </c>
      <c r="E118" s="20" t="s">
        <v>35</v>
      </c>
      <c r="F118" s="12">
        <f>G118+P118</f>
        <v>17269339</v>
      </c>
      <c r="G118" s="70">
        <f>H118+K118+L118+M118</f>
        <v>17269339</v>
      </c>
      <c r="H118" s="69">
        <f>SUM(I118:J118)</f>
        <v>17269339</v>
      </c>
      <c r="I118" s="69">
        <v>17269339</v>
      </c>
      <c r="J118" s="46"/>
      <c r="K118" s="46"/>
      <c r="L118" s="46"/>
      <c r="M118" s="46"/>
      <c r="N118" s="46"/>
      <c r="O118" s="47"/>
      <c r="P118" s="52"/>
      <c r="Q118" s="46"/>
      <c r="R118" s="46"/>
      <c r="S118" s="46"/>
      <c r="T118" s="46"/>
      <c r="U118" s="6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7" customFormat="1" ht="16.5" customHeight="1" x14ac:dyDescent="0.2">
      <c r="A119" s="11"/>
      <c r="B119" s="11"/>
      <c r="C119" s="15"/>
      <c r="D119" s="208"/>
      <c r="E119" s="20" t="s">
        <v>36</v>
      </c>
      <c r="F119" s="12">
        <f>G119+P119</f>
        <v>25000</v>
      </c>
      <c r="G119" s="70">
        <f>H119+K119+L119+M119</f>
        <v>25000</v>
      </c>
      <c r="H119" s="69">
        <f>SUM(I119:J119)</f>
        <v>25000</v>
      </c>
      <c r="I119" s="69">
        <v>25000</v>
      </c>
      <c r="J119" s="46"/>
      <c r="K119" s="46"/>
      <c r="L119" s="46"/>
      <c r="M119" s="46"/>
      <c r="N119" s="46"/>
      <c r="O119" s="47"/>
      <c r="P119" s="42"/>
      <c r="Q119" s="46"/>
      <c r="R119" s="46"/>
      <c r="S119" s="46"/>
      <c r="T119" s="46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7" customFormat="1" ht="16.5" customHeight="1" x14ac:dyDescent="0.2">
      <c r="A120" s="11"/>
      <c r="B120" s="11"/>
      <c r="C120" s="15"/>
      <c r="D120" s="208"/>
      <c r="E120" s="20" t="s">
        <v>37</v>
      </c>
      <c r="F120" s="12"/>
      <c r="G120" s="70"/>
      <c r="H120" s="69"/>
      <c r="I120" s="69"/>
      <c r="J120" s="46"/>
      <c r="K120" s="46"/>
      <c r="L120" s="46"/>
      <c r="M120" s="46"/>
      <c r="N120" s="46"/>
      <c r="O120" s="47"/>
      <c r="P120" s="42"/>
      <c r="Q120" s="46"/>
      <c r="R120" s="46"/>
      <c r="S120" s="46"/>
      <c r="T120" s="46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0" customFormat="1" ht="16.5" customHeight="1" x14ac:dyDescent="0.2">
      <c r="A121" s="19"/>
      <c r="B121" s="19"/>
      <c r="C121" s="13"/>
      <c r="D121" s="209"/>
      <c r="E121" s="21" t="s">
        <v>38</v>
      </c>
      <c r="F121" s="14">
        <f>F118-F119+F120</f>
        <v>17244339</v>
      </c>
      <c r="G121" s="71">
        <f>G118-G119+G120</f>
        <v>17244339</v>
      </c>
      <c r="H121" s="14">
        <f>H118-H119+H120</f>
        <v>17244339</v>
      </c>
      <c r="I121" s="14">
        <f>I118-I119+I120</f>
        <v>17244339</v>
      </c>
      <c r="J121" s="49"/>
      <c r="K121" s="49"/>
      <c r="L121" s="49"/>
      <c r="M121" s="49"/>
      <c r="N121" s="49"/>
      <c r="O121" s="50"/>
      <c r="P121" s="48"/>
      <c r="Q121" s="49"/>
      <c r="R121" s="49"/>
      <c r="S121" s="51"/>
      <c r="T121" s="5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4" customFormat="1" ht="16.5" customHeight="1" x14ac:dyDescent="0.2">
      <c r="A122" s="15"/>
      <c r="B122" s="15"/>
      <c r="C122" s="15">
        <v>4170</v>
      </c>
      <c r="D122" s="207" t="s">
        <v>52</v>
      </c>
      <c r="E122" s="20" t="s">
        <v>35</v>
      </c>
      <c r="F122" s="12">
        <f>G122+P122</f>
        <v>57075</v>
      </c>
      <c r="G122" s="70">
        <f>H122+K122+L122+M122</f>
        <v>57075</v>
      </c>
      <c r="H122" s="69">
        <f>SUM(I122:J122)</f>
        <v>57075</v>
      </c>
      <c r="I122" s="69">
        <v>57075</v>
      </c>
      <c r="J122" s="46"/>
      <c r="K122" s="46"/>
      <c r="L122" s="46"/>
      <c r="M122" s="46"/>
      <c r="N122" s="46"/>
      <c r="O122" s="47"/>
      <c r="P122" s="52"/>
      <c r="Q122" s="46"/>
      <c r="R122" s="46"/>
      <c r="S122" s="46"/>
      <c r="T122" s="46"/>
      <c r="U122" s="6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7" customFormat="1" ht="16.5" customHeight="1" x14ac:dyDescent="0.2">
      <c r="A123" s="11"/>
      <c r="B123" s="11"/>
      <c r="C123" s="15"/>
      <c r="D123" s="208"/>
      <c r="E123" s="20" t="s">
        <v>36</v>
      </c>
      <c r="F123" s="12">
        <f>G123+P123</f>
        <v>24000</v>
      </c>
      <c r="G123" s="70">
        <f>H123+K123+L123+M123</f>
        <v>24000</v>
      </c>
      <c r="H123" s="69">
        <f>SUM(I123:J123)</f>
        <v>24000</v>
      </c>
      <c r="I123" s="69">
        <v>24000</v>
      </c>
      <c r="J123" s="46"/>
      <c r="K123" s="46"/>
      <c r="L123" s="46"/>
      <c r="M123" s="46"/>
      <c r="N123" s="46"/>
      <c r="O123" s="47"/>
      <c r="P123" s="42"/>
      <c r="Q123" s="46"/>
      <c r="R123" s="46"/>
      <c r="S123" s="46"/>
      <c r="T123" s="46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7" customFormat="1" ht="16.5" customHeight="1" x14ac:dyDescent="0.2">
      <c r="A124" s="11"/>
      <c r="B124" s="11"/>
      <c r="C124" s="15"/>
      <c r="D124" s="208"/>
      <c r="E124" s="20" t="s">
        <v>37</v>
      </c>
      <c r="F124" s="12"/>
      <c r="G124" s="70"/>
      <c r="H124" s="69"/>
      <c r="I124" s="69"/>
      <c r="J124" s="46"/>
      <c r="K124" s="46"/>
      <c r="L124" s="46"/>
      <c r="M124" s="46"/>
      <c r="N124" s="46"/>
      <c r="O124" s="47"/>
      <c r="P124" s="42"/>
      <c r="Q124" s="46"/>
      <c r="R124" s="46"/>
      <c r="S124" s="46"/>
      <c r="T124" s="46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0" customFormat="1" ht="16.5" customHeight="1" x14ac:dyDescent="0.2">
      <c r="A125" s="19"/>
      <c r="B125" s="19"/>
      <c r="C125" s="13"/>
      <c r="D125" s="209"/>
      <c r="E125" s="21" t="s">
        <v>38</v>
      </c>
      <c r="F125" s="14">
        <f>F122-F123+F124</f>
        <v>33075</v>
      </c>
      <c r="G125" s="71">
        <f>G122-G123+G124</f>
        <v>33075</v>
      </c>
      <c r="H125" s="14">
        <f>H122-H123+H124</f>
        <v>33075</v>
      </c>
      <c r="I125" s="14">
        <f>I122-I123+I124</f>
        <v>33075</v>
      </c>
      <c r="J125" s="49"/>
      <c r="K125" s="49"/>
      <c r="L125" s="49"/>
      <c r="M125" s="49"/>
      <c r="N125" s="49"/>
      <c r="O125" s="50"/>
      <c r="P125" s="48"/>
      <c r="Q125" s="49"/>
      <c r="R125" s="49"/>
      <c r="S125" s="51"/>
      <c r="T125" s="51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4" customFormat="1" ht="16.5" customHeight="1" x14ac:dyDescent="0.2">
      <c r="A126" s="15"/>
      <c r="B126" s="15"/>
      <c r="C126" s="15">
        <v>4270</v>
      </c>
      <c r="D126" s="207" t="s">
        <v>16</v>
      </c>
      <c r="E126" s="20" t="s">
        <v>35</v>
      </c>
      <c r="F126" s="12">
        <f>G126+P126</f>
        <v>310940</v>
      </c>
      <c r="G126" s="70">
        <f>H126+K126+L126+M126</f>
        <v>310940</v>
      </c>
      <c r="H126" s="69">
        <f>SUM(I126:J126)</f>
        <v>310940</v>
      </c>
      <c r="I126" s="69"/>
      <c r="J126" s="69">
        <v>310940</v>
      </c>
      <c r="K126" s="69"/>
      <c r="L126" s="69"/>
      <c r="M126" s="69"/>
      <c r="N126" s="69"/>
      <c r="O126" s="84"/>
      <c r="P126" s="68"/>
      <c r="Q126" s="69"/>
      <c r="R126" s="69"/>
      <c r="S126" s="69"/>
      <c r="T126" s="69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</row>
    <row r="127" spans="1:84" s="7" customFormat="1" ht="16.5" customHeight="1" x14ac:dyDescent="0.2">
      <c r="A127" s="11"/>
      <c r="B127" s="11"/>
      <c r="C127" s="15"/>
      <c r="D127" s="208"/>
      <c r="E127" s="20" t="s">
        <v>36</v>
      </c>
      <c r="F127" s="12"/>
      <c r="G127" s="70"/>
      <c r="H127" s="69"/>
      <c r="I127" s="69"/>
      <c r="J127" s="69"/>
      <c r="K127" s="69"/>
      <c r="L127" s="69"/>
      <c r="M127" s="69"/>
      <c r="N127" s="69"/>
      <c r="O127" s="84"/>
      <c r="P127" s="70"/>
      <c r="Q127" s="69"/>
      <c r="R127" s="69"/>
      <c r="S127" s="69"/>
      <c r="T127" s="69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</row>
    <row r="128" spans="1:84" s="7" customFormat="1" ht="16.5" customHeight="1" x14ac:dyDescent="0.2">
      <c r="A128" s="11"/>
      <c r="B128" s="11"/>
      <c r="C128" s="15"/>
      <c r="D128" s="208"/>
      <c r="E128" s="20" t="s">
        <v>37</v>
      </c>
      <c r="F128" s="12">
        <f>G128+P128</f>
        <v>15000</v>
      </c>
      <c r="G128" s="70">
        <f>H128+K128+L128+M128</f>
        <v>15000</v>
      </c>
      <c r="H128" s="69">
        <f>SUM(I128:J128)</f>
        <v>15000</v>
      </c>
      <c r="I128" s="69"/>
      <c r="J128" s="69">
        <v>15000</v>
      </c>
      <c r="K128" s="69"/>
      <c r="L128" s="69"/>
      <c r="M128" s="69"/>
      <c r="N128" s="69"/>
      <c r="O128" s="84"/>
      <c r="P128" s="70"/>
      <c r="Q128" s="69"/>
      <c r="R128" s="69"/>
      <c r="S128" s="69"/>
      <c r="T128" s="69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</row>
    <row r="129" spans="1:84" s="10" customFormat="1" ht="16.5" customHeight="1" x14ac:dyDescent="0.2">
      <c r="A129" s="19"/>
      <c r="B129" s="19"/>
      <c r="C129" s="13"/>
      <c r="D129" s="209"/>
      <c r="E129" s="21" t="s">
        <v>38</v>
      </c>
      <c r="F129" s="14">
        <f>F126-F127+F128</f>
        <v>325940</v>
      </c>
      <c r="G129" s="71">
        <f>G126-G127+G128</f>
        <v>325940</v>
      </c>
      <c r="H129" s="14">
        <f>H126-H127+H128</f>
        <v>325940</v>
      </c>
      <c r="I129" s="14"/>
      <c r="J129" s="14">
        <f>J126-J127+J128</f>
        <v>325940</v>
      </c>
      <c r="K129" s="14"/>
      <c r="L129" s="14"/>
      <c r="M129" s="14"/>
      <c r="N129" s="14"/>
      <c r="O129" s="83"/>
      <c r="P129" s="71"/>
      <c r="Q129" s="14"/>
      <c r="R129" s="14"/>
      <c r="S129" s="73"/>
      <c r="T129" s="73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</row>
    <row r="130" spans="1:84" s="32" customFormat="1" ht="17.25" customHeight="1" x14ac:dyDescent="0.2">
      <c r="A130" s="86"/>
      <c r="B130" s="86"/>
      <c r="C130" s="210" t="s">
        <v>40</v>
      </c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2"/>
    </row>
    <row r="131" spans="1:84" s="32" customFormat="1" ht="17.25" customHeight="1" x14ac:dyDescent="0.2">
      <c r="A131" s="86"/>
      <c r="B131" s="85"/>
      <c r="C131" s="213" t="s">
        <v>115</v>
      </c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5"/>
    </row>
    <row r="132" spans="1:84" s="32" customFormat="1" ht="17.25" customHeight="1" x14ac:dyDescent="0.2">
      <c r="A132" s="86"/>
      <c r="B132" s="85"/>
      <c r="C132" s="213" t="s">
        <v>116</v>
      </c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5"/>
    </row>
    <row r="133" spans="1:84" s="32" customFormat="1" ht="17.25" customHeight="1" x14ac:dyDescent="0.2">
      <c r="A133" s="86"/>
      <c r="B133" s="85"/>
      <c r="C133" s="213" t="s">
        <v>117</v>
      </c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5"/>
    </row>
    <row r="134" spans="1:84" s="32" customFormat="1" ht="9" customHeight="1" x14ac:dyDescent="0.2">
      <c r="A134" s="86"/>
      <c r="B134" s="85"/>
      <c r="C134" s="213"/>
      <c r="D134" s="214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5"/>
    </row>
    <row r="135" spans="1:84" s="32" customFormat="1" ht="17.25" customHeight="1" x14ac:dyDescent="0.2">
      <c r="A135" s="86"/>
      <c r="B135" s="85"/>
      <c r="C135" s="213" t="s">
        <v>84</v>
      </c>
      <c r="D135" s="214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5"/>
    </row>
    <row r="136" spans="1:84" s="32" customFormat="1" ht="17.25" customHeight="1" x14ac:dyDescent="0.2">
      <c r="A136" s="86"/>
      <c r="B136" s="85"/>
      <c r="C136" s="213" t="s">
        <v>126</v>
      </c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5"/>
    </row>
    <row r="137" spans="1:84" s="32" customFormat="1" ht="7.5" customHeight="1" x14ac:dyDescent="0.2">
      <c r="A137" s="86"/>
      <c r="B137" s="85"/>
      <c r="C137" s="238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40"/>
    </row>
    <row r="138" spans="1:84" s="32" customFormat="1" ht="17.25" customHeight="1" x14ac:dyDescent="0.2">
      <c r="A138" s="86"/>
      <c r="B138" s="85"/>
      <c r="C138" s="213" t="s">
        <v>106</v>
      </c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5"/>
    </row>
    <row r="139" spans="1:84" s="32" customFormat="1" ht="17.25" customHeight="1" x14ac:dyDescent="0.2">
      <c r="A139" s="86"/>
      <c r="B139" s="85"/>
      <c r="C139" s="213" t="s">
        <v>107</v>
      </c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5"/>
    </row>
    <row r="140" spans="1:84" s="4" customFormat="1" ht="16.5" customHeight="1" x14ac:dyDescent="0.2">
      <c r="A140" s="11"/>
      <c r="B140" s="16">
        <v>80146</v>
      </c>
      <c r="C140" s="17"/>
      <c r="D140" s="204" t="s">
        <v>55</v>
      </c>
      <c r="E140" s="173" t="s">
        <v>35</v>
      </c>
      <c r="F140" s="174">
        <f>G140+P140</f>
        <v>221966</v>
      </c>
      <c r="G140" s="164">
        <f>H140+K140+L140+M140</f>
        <v>221966</v>
      </c>
      <c r="H140" s="72">
        <f>SUM(I140:J140)</f>
        <v>221966</v>
      </c>
      <c r="I140" s="72">
        <v>4000</v>
      </c>
      <c r="J140" s="72">
        <v>217966</v>
      </c>
      <c r="K140" s="43"/>
      <c r="L140" s="43"/>
      <c r="M140" s="44"/>
      <c r="N140" s="44"/>
      <c r="O140" s="45"/>
      <c r="P140" s="54"/>
      <c r="Q140" s="43"/>
      <c r="R140" s="44"/>
      <c r="S140" s="44"/>
      <c r="T140" s="44"/>
      <c r="U140" s="2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7" customFormat="1" ht="16.5" customHeight="1" x14ac:dyDescent="0.2">
      <c r="A141" s="11"/>
      <c r="B141" s="11"/>
      <c r="C141" s="15"/>
      <c r="D141" s="205"/>
      <c r="E141" s="20" t="s">
        <v>36</v>
      </c>
      <c r="F141" s="12">
        <f>G141+P141</f>
        <v>4120</v>
      </c>
      <c r="G141" s="70">
        <f>H141+K141+L141+M141</f>
        <v>4120</v>
      </c>
      <c r="H141" s="69">
        <f>SUM(I141:J141)</f>
        <v>4120</v>
      </c>
      <c r="I141" s="69"/>
      <c r="J141" s="69">
        <f t="shared" ref="J141" si="33">J149</f>
        <v>4120</v>
      </c>
      <c r="K141" s="46"/>
      <c r="L141" s="46"/>
      <c r="M141" s="57"/>
      <c r="N141" s="57"/>
      <c r="O141" s="58"/>
      <c r="P141" s="42"/>
      <c r="Q141" s="46"/>
      <c r="R141" s="57"/>
      <c r="S141" s="57"/>
      <c r="T141" s="57"/>
      <c r="U141" s="8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7" customFormat="1" ht="16.5" customHeight="1" x14ac:dyDescent="0.2">
      <c r="A142" s="11"/>
      <c r="B142" s="11"/>
      <c r="C142" s="15"/>
      <c r="D142" s="205"/>
      <c r="E142" s="20" t="s">
        <v>37</v>
      </c>
      <c r="F142" s="12">
        <f>G142+P142</f>
        <v>4120</v>
      </c>
      <c r="G142" s="70">
        <f>H142+K142+L142+M142</f>
        <v>4120</v>
      </c>
      <c r="H142" s="69">
        <f>SUM(I142:J142)</f>
        <v>4120</v>
      </c>
      <c r="I142" s="69"/>
      <c r="J142" s="69">
        <f>J146</f>
        <v>4120</v>
      </c>
      <c r="K142" s="46"/>
      <c r="L142" s="46"/>
      <c r="M142" s="57"/>
      <c r="N142" s="57"/>
      <c r="O142" s="58"/>
      <c r="P142" s="42"/>
      <c r="Q142" s="46"/>
      <c r="R142" s="57"/>
      <c r="S142" s="57"/>
      <c r="T142" s="57"/>
      <c r="U142" s="8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0" customFormat="1" ht="16.5" customHeight="1" x14ac:dyDescent="0.2">
      <c r="A143" s="19"/>
      <c r="B143" s="19"/>
      <c r="C143" s="13"/>
      <c r="D143" s="206"/>
      <c r="E143" s="21" t="s">
        <v>38</v>
      </c>
      <c r="F143" s="14">
        <f t="shared" ref="F143:J143" si="34">F140-F141+F142</f>
        <v>221966</v>
      </c>
      <c r="G143" s="71">
        <f t="shared" si="34"/>
        <v>221966</v>
      </c>
      <c r="H143" s="14">
        <f t="shared" si="34"/>
        <v>221966</v>
      </c>
      <c r="I143" s="14">
        <f t="shared" si="34"/>
        <v>4000</v>
      </c>
      <c r="J143" s="73">
        <f t="shared" si="34"/>
        <v>217966</v>
      </c>
      <c r="K143" s="49"/>
      <c r="L143" s="49"/>
      <c r="M143" s="49"/>
      <c r="N143" s="49"/>
      <c r="O143" s="50"/>
      <c r="P143" s="48"/>
      <c r="Q143" s="49"/>
      <c r="R143" s="51"/>
      <c r="S143" s="51"/>
      <c r="T143" s="51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4" customFormat="1" ht="16.5" customHeight="1" x14ac:dyDescent="0.2">
      <c r="A144" s="15"/>
      <c r="B144" s="15"/>
      <c r="C144" s="15">
        <v>4300</v>
      </c>
      <c r="D144" s="207" t="s">
        <v>17</v>
      </c>
      <c r="E144" s="20" t="s">
        <v>35</v>
      </c>
      <c r="F144" s="12">
        <f t="shared" ref="F144" si="35">G144+P144</f>
        <v>64178</v>
      </c>
      <c r="G144" s="70">
        <f t="shared" ref="G144" si="36">H144+K144+L144+M144</f>
        <v>64178</v>
      </c>
      <c r="H144" s="69">
        <f t="shared" ref="H144" si="37">SUM(I144:J144)</f>
        <v>64178</v>
      </c>
      <c r="I144" s="69"/>
      <c r="J144" s="69">
        <v>64178</v>
      </c>
      <c r="K144" s="69"/>
      <c r="L144" s="69"/>
      <c r="M144" s="69"/>
      <c r="N144" s="69"/>
      <c r="O144" s="84"/>
      <c r="P144" s="68"/>
      <c r="Q144" s="69"/>
      <c r="R144" s="69"/>
      <c r="S144" s="69"/>
      <c r="T144" s="69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</row>
    <row r="145" spans="1:84" s="7" customFormat="1" ht="16.5" customHeight="1" x14ac:dyDescent="0.2">
      <c r="A145" s="11"/>
      <c r="B145" s="11"/>
      <c r="C145" s="15"/>
      <c r="D145" s="208"/>
      <c r="E145" s="20" t="s">
        <v>36</v>
      </c>
      <c r="F145" s="12"/>
      <c r="G145" s="70"/>
      <c r="H145" s="69"/>
      <c r="I145" s="69"/>
      <c r="J145" s="69"/>
      <c r="K145" s="69"/>
      <c r="L145" s="69"/>
      <c r="M145" s="69"/>
      <c r="N145" s="69"/>
      <c r="O145" s="84"/>
      <c r="P145" s="70"/>
      <c r="Q145" s="69"/>
      <c r="R145" s="69"/>
      <c r="S145" s="69"/>
      <c r="T145" s="69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</row>
    <row r="146" spans="1:84" s="7" customFormat="1" ht="16.5" customHeight="1" x14ac:dyDescent="0.2">
      <c r="A146" s="11"/>
      <c r="B146" s="11"/>
      <c r="C146" s="15"/>
      <c r="D146" s="208"/>
      <c r="E146" s="20" t="s">
        <v>37</v>
      </c>
      <c r="F146" s="12">
        <f t="shared" ref="F146" si="38">G146+P146</f>
        <v>4120</v>
      </c>
      <c r="G146" s="70">
        <f t="shared" ref="G146" si="39">H146+K146+L146+M146</f>
        <v>4120</v>
      </c>
      <c r="H146" s="69">
        <f t="shared" ref="H146" si="40">SUM(I146:J146)</f>
        <v>4120</v>
      </c>
      <c r="I146" s="69"/>
      <c r="J146" s="69">
        <v>4120</v>
      </c>
      <c r="K146" s="69"/>
      <c r="L146" s="69"/>
      <c r="M146" s="69"/>
      <c r="N146" s="69"/>
      <c r="O146" s="84"/>
      <c r="P146" s="70"/>
      <c r="Q146" s="69"/>
      <c r="R146" s="69"/>
      <c r="S146" s="69"/>
      <c r="T146" s="69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</row>
    <row r="147" spans="1:84" s="10" customFormat="1" ht="16.5" customHeight="1" x14ac:dyDescent="0.2">
      <c r="A147" s="19"/>
      <c r="B147" s="19"/>
      <c r="C147" s="13"/>
      <c r="D147" s="209"/>
      <c r="E147" s="21" t="s">
        <v>38</v>
      </c>
      <c r="F147" s="14">
        <f t="shared" ref="F147:H147" si="41">F144-F145+F146</f>
        <v>68298</v>
      </c>
      <c r="G147" s="71">
        <f t="shared" si="41"/>
        <v>68298</v>
      </c>
      <c r="H147" s="14">
        <f t="shared" si="41"/>
        <v>68298</v>
      </c>
      <c r="I147" s="14"/>
      <c r="J147" s="14">
        <f t="shared" ref="J147" si="42">J144-J145+J146</f>
        <v>68298</v>
      </c>
      <c r="K147" s="14"/>
      <c r="L147" s="14"/>
      <c r="M147" s="14"/>
      <c r="N147" s="14"/>
      <c r="O147" s="83"/>
      <c r="P147" s="71"/>
      <c r="Q147" s="14"/>
      <c r="R147" s="14"/>
      <c r="S147" s="73"/>
      <c r="T147" s="73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</row>
    <row r="148" spans="1:84" s="4" customFormat="1" ht="16.5" customHeight="1" x14ac:dyDescent="0.2">
      <c r="A148" s="15"/>
      <c r="B148" s="15"/>
      <c r="C148" s="15">
        <v>4700</v>
      </c>
      <c r="D148" s="207" t="s">
        <v>56</v>
      </c>
      <c r="E148" s="20" t="s">
        <v>35</v>
      </c>
      <c r="F148" s="12">
        <f t="shared" ref="F148:F149" si="43">G148+P148</f>
        <v>150526</v>
      </c>
      <c r="G148" s="70">
        <f t="shared" ref="G148:G149" si="44">H148+K148+L148+M148</f>
        <v>150526</v>
      </c>
      <c r="H148" s="69">
        <f t="shared" ref="H148" si="45">SUM(I148:J148)</f>
        <v>150526</v>
      </c>
      <c r="I148" s="69"/>
      <c r="J148" s="69">
        <v>150526</v>
      </c>
      <c r="K148" s="69"/>
      <c r="L148" s="69"/>
      <c r="M148" s="69"/>
      <c r="N148" s="69"/>
      <c r="O148" s="84"/>
      <c r="P148" s="68"/>
      <c r="Q148" s="69"/>
      <c r="R148" s="69"/>
      <c r="S148" s="69"/>
      <c r="T148" s="69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</row>
    <row r="149" spans="1:84" s="7" customFormat="1" ht="16.5" customHeight="1" x14ac:dyDescent="0.2">
      <c r="A149" s="11"/>
      <c r="B149" s="11"/>
      <c r="C149" s="15"/>
      <c r="D149" s="208"/>
      <c r="E149" s="20" t="s">
        <v>36</v>
      </c>
      <c r="F149" s="12">
        <f t="shared" si="43"/>
        <v>4120</v>
      </c>
      <c r="G149" s="70">
        <f t="shared" si="44"/>
        <v>4120</v>
      </c>
      <c r="H149" s="69">
        <f t="shared" ref="H149" si="46">SUM(I149:J149)</f>
        <v>4120</v>
      </c>
      <c r="I149" s="69"/>
      <c r="J149" s="69">
        <v>4120</v>
      </c>
      <c r="K149" s="69"/>
      <c r="L149" s="69"/>
      <c r="M149" s="69"/>
      <c r="N149" s="69"/>
      <c r="O149" s="84"/>
      <c r="P149" s="70"/>
      <c r="Q149" s="69"/>
      <c r="R149" s="69"/>
      <c r="S149" s="69"/>
      <c r="T149" s="69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  <c r="BM149" s="74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</row>
    <row r="150" spans="1:84" s="7" customFormat="1" ht="16.5" customHeight="1" x14ac:dyDescent="0.2">
      <c r="A150" s="11"/>
      <c r="B150" s="11"/>
      <c r="C150" s="15"/>
      <c r="D150" s="208"/>
      <c r="E150" s="20" t="s">
        <v>37</v>
      </c>
      <c r="F150" s="12"/>
      <c r="G150" s="70"/>
      <c r="H150" s="69"/>
      <c r="I150" s="69"/>
      <c r="J150" s="69"/>
      <c r="K150" s="69"/>
      <c r="L150" s="69"/>
      <c r="M150" s="69"/>
      <c r="N150" s="69"/>
      <c r="O150" s="84"/>
      <c r="P150" s="70"/>
      <c r="Q150" s="69"/>
      <c r="R150" s="69"/>
      <c r="S150" s="69"/>
      <c r="T150" s="69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</row>
    <row r="151" spans="1:84" s="10" customFormat="1" ht="16.5" customHeight="1" x14ac:dyDescent="0.2">
      <c r="A151" s="19"/>
      <c r="B151" s="19"/>
      <c r="C151" s="13"/>
      <c r="D151" s="209"/>
      <c r="E151" s="21" t="s">
        <v>38</v>
      </c>
      <c r="F151" s="14">
        <f t="shared" ref="F151:H151" si="47">F148-F149+F150</f>
        <v>146406</v>
      </c>
      <c r="G151" s="71">
        <f t="shared" si="47"/>
        <v>146406</v>
      </c>
      <c r="H151" s="14">
        <f t="shared" si="47"/>
        <v>146406</v>
      </c>
      <c r="I151" s="14"/>
      <c r="J151" s="14">
        <f t="shared" ref="J151" si="48">J148-J149+J150</f>
        <v>146406</v>
      </c>
      <c r="K151" s="14"/>
      <c r="L151" s="14"/>
      <c r="M151" s="14"/>
      <c r="N151" s="14"/>
      <c r="O151" s="83"/>
      <c r="P151" s="71"/>
      <c r="Q151" s="14"/>
      <c r="R151" s="14"/>
      <c r="S151" s="73"/>
      <c r="T151" s="73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  <c r="BM151" s="74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</row>
    <row r="152" spans="1:84" s="32" customFormat="1" ht="16.5" customHeight="1" x14ac:dyDescent="0.2">
      <c r="A152" s="175"/>
      <c r="B152" s="175"/>
      <c r="C152" s="210" t="s">
        <v>40</v>
      </c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2"/>
    </row>
    <row r="153" spans="1:84" s="32" customFormat="1" ht="16.5" customHeight="1" x14ac:dyDescent="0.2">
      <c r="A153" s="175"/>
      <c r="B153" s="11"/>
      <c r="C153" s="213" t="s">
        <v>111</v>
      </c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5"/>
    </row>
    <row r="154" spans="1:84" s="32" customFormat="1" ht="16.5" customHeight="1" x14ac:dyDescent="0.2">
      <c r="A154" s="175"/>
      <c r="B154" s="11"/>
      <c r="C154" s="213" t="s">
        <v>64</v>
      </c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5"/>
    </row>
    <row r="155" spans="1:84" s="32" customFormat="1" ht="16.5" customHeight="1" x14ac:dyDescent="0.2">
      <c r="A155" s="175"/>
      <c r="B155" s="11"/>
      <c r="C155" s="213" t="s">
        <v>65</v>
      </c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5"/>
    </row>
    <row r="156" spans="1:84" s="32" customFormat="1" ht="3.75" customHeight="1" x14ac:dyDescent="0.2">
      <c r="A156" s="86"/>
      <c r="B156" s="85"/>
      <c r="C156" s="238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40"/>
    </row>
    <row r="157" spans="1:84" s="32" customFormat="1" ht="16.5" customHeight="1" x14ac:dyDescent="0.2">
      <c r="A157" s="86"/>
      <c r="B157" s="85"/>
      <c r="C157" s="213" t="s">
        <v>112</v>
      </c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5"/>
    </row>
    <row r="158" spans="1:84" s="32" customFormat="1" ht="16.5" customHeight="1" x14ac:dyDescent="0.2">
      <c r="A158" s="86"/>
      <c r="B158" s="85"/>
      <c r="C158" s="213" t="s">
        <v>113</v>
      </c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5"/>
    </row>
    <row r="159" spans="1:84" s="32" customFormat="1" ht="16.5" customHeight="1" x14ac:dyDescent="0.2">
      <c r="A159" s="86"/>
      <c r="B159" s="85"/>
      <c r="C159" s="216" t="s">
        <v>114</v>
      </c>
      <c r="D159" s="217"/>
      <c r="E159" s="217"/>
      <c r="F159" s="217"/>
      <c r="G159" s="217"/>
      <c r="H159" s="217"/>
      <c r="I159" s="217"/>
      <c r="J159" s="217"/>
      <c r="K159" s="217"/>
      <c r="L159" s="217"/>
      <c r="M159" s="217"/>
      <c r="N159" s="217"/>
      <c r="O159" s="217"/>
      <c r="P159" s="217"/>
      <c r="Q159" s="217"/>
      <c r="R159" s="217"/>
      <c r="S159" s="217"/>
      <c r="T159" s="218"/>
    </row>
    <row r="160" spans="1:84" s="4" customFormat="1" ht="16.5" customHeight="1" x14ac:dyDescent="0.2">
      <c r="A160" s="11"/>
      <c r="B160" s="16">
        <v>80195</v>
      </c>
      <c r="C160" s="17"/>
      <c r="D160" s="204" t="s">
        <v>57</v>
      </c>
      <c r="E160" s="173" t="s">
        <v>35</v>
      </c>
      <c r="F160" s="174">
        <f>G160+P160</f>
        <v>399721</v>
      </c>
      <c r="G160" s="164">
        <f>H160+K160+L160+M160</f>
        <v>399721</v>
      </c>
      <c r="H160" s="72">
        <f>SUM(I160:J160)</f>
        <v>299207</v>
      </c>
      <c r="I160" s="72">
        <v>19000</v>
      </c>
      <c r="J160" s="72">
        <v>280207</v>
      </c>
      <c r="K160" s="72"/>
      <c r="L160" s="72">
        <v>100514</v>
      </c>
      <c r="M160" s="78"/>
      <c r="N160" s="78"/>
      <c r="O160" s="80"/>
      <c r="P160" s="164"/>
      <c r="Q160" s="72"/>
      <c r="R160" s="78"/>
      <c r="S160" s="78"/>
      <c r="T160" s="78"/>
      <c r="U160" s="1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4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4"/>
      <c r="CA160" s="74"/>
      <c r="CB160" s="74"/>
      <c r="CC160" s="74"/>
      <c r="CD160" s="74"/>
      <c r="CE160" s="74"/>
      <c r="CF160" s="74"/>
    </row>
    <row r="161" spans="1:84" s="7" customFormat="1" ht="16.5" customHeight="1" x14ac:dyDescent="0.2">
      <c r="A161" s="11"/>
      <c r="B161" s="11"/>
      <c r="C161" s="15"/>
      <c r="D161" s="205"/>
      <c r="E161" s="20" t="s">
        <v>36</v>
      </c>
      <c r="F161" s="12"/>
      <c r="G161" s="70"/>
      <c r="H161" s="69"/>
      <c r="I161" s="69"/>
      <c r="J161" s="69"/>
      <c r="K161" s="69"/>
      <c r="L161" s="69"/>
      <c r="M161" s="79"/>
      <c r="N161" s="79"/>
      <c r="O161" s="82"/>
      <c r="P161" s="70"/>
      <c r="Q161" s="69"/>
      <c r="R161" s="79"/>
      <c r="S161" s="79"/>
      <c r="T161" s="79"/>
      <c r="U161" s="8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  <c r="BT161" s="74"/>
      <c r="BU161" s="74"/>
      <c r="BV161" s="74"/>
      <c r="BW161" s="74"/>
      <c r="BX161" s="74"/>
      <c r="BY161" s="74"/>
      <c r="BZ161" s="74"/>
      <c r="CA161" s="74"/>
      <c r="CB161" s="74"/>
      <c r="CC161" s="74"/>
      <c r="CD161" s="74"/>
      <c r="CE161" s="74"/>
      <c r="CF161" s="74"/>
    </row>
    <row r="162" spans="1:84" s="7" customFormat="1" ht="16.5" customHeight="1" x14ac:dyDescent="0.2">
      <c r="A162" s="11"/>
      <c r="B162" s="11"/>
      <c r="C162" s="15"/>
      <c r="D162" s="205"/>
      <c r="E162" s="20" t="s">
        <v>37</v>
      </c>
      <c r="F162" s="12">
        <f>G162+P162</f>
        <v>24000</v>
      </c>
      <c r="G162" s="70">
        <f>H162+K162+L162+M162</f>
        <v>24000</v>
      </c>
      <c r="H162" s="69">
        <f>SUM(I162:J162)</f>
        <v>24000</v>
      </c>
      <c r="I162" s="69">
        <f>I166</f>
        <v>24000</v>
      </c>
      <c r="J162" s="69"/>
      <c r="K162" s="69"/>
      <c r="L162" s="69"/>
      <c r="M162" s="79"/>
      <c r="N162" s="79"/>
      <c r="O162" s="82"/>
      <c r="P162" s="70"/>
      <c r="Q162" s="69"/>
      <c r="R162" s="79"/>
      <c r="S162" s="79"/>
      <c r="T162" s="79"/>
      <c r="U162" s="8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  <c r="BU162" s="74"/>
      <c r="BV162" s="74"/>
      <c r="BW162" s="74"/>
      <c r="BX162" s="74"/>
      <c r="BY162" s="74"/>
      <c r="BZ162" s="74"/>
      <c r="CA162" s="74"/>
      <c r="CB162" s="74"/>
      <c r="CC162" s="74"/>
      <c r="CD162" s="74"/>
      <c r="CE162" s="74"/>
      <c r="CF162" s="74"/>
    </row>
    <row r="163" spans="1:84" s="10" customFormat="1" ht="16.5" customHeight="1" x14ac:dyDescent="0.2">
      <c r="A163" s="19"/>
      <c r="B163" s="15"/>
      <c r="C163" s="176"/>
      <c r="D163" s="206"/>
      <c r="E163" s="21" t="s">
        <v>38</v>
      </c>
      <c r="F163" s="14">
        <f t="shared" ref="F163:J163" si="49">F160-F161+F162</f>
        <v>423721</v>
      </c>
      <c r="G163" s="71">
        <f t="shared" si="49"/>
        <v>423721</v>
      </c>
      <c r="H163" s="14">
        <f t="shared" si="49"/>
        <v>323207</v>
      </c>
      <c r="I163" s="14">
        <f t="shared" si="49"/>
        <v>43000</v>
      </c>
      <c r="J163" s="14">
        <f t="shared" si="49"/>
        <v>280207</v>
      </c>
      <c r="K163" s="14"/>
      <c r="L163" s="14">
        <f t="shared" ref="L163" si="50">L160-L161+L162</f>
        <v>100514</v>
      </c>
      <c r="M163" s="14"/>
      <c r="N163" s="14"/>
      <c r="O163" s="83"/>
      <c r="P163" s="71"/>
      <c r="Q163" s="14"/>
      <c r="R163" s="14"/>
      <c r="S163" s="73"/>
      <c r="T163" s="7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  <c r="BU163" s="74"/>
      <c r="BV163" s="74"/>
      <c r="BW163" s="74"/>
      <c r="BX163" s="74"/>
      <c r="BY163" s="74"/>
      <c r="BZ163" s="74"/>
      <c r="CA163" s="74"/>
      <c r="CB163" s="74"/>
      <c r="CC163" s="74"/>
      <c r="CD163" s="74"/>
      <c r="CE163" s="74"/>
      <c r="CF163" s="74"/>
    </row>
    <row r="164" spans="1:84" s="4" customFormat="1" ht="16.5" customHeight="1" x14ac:dyDescent="0.2">
      <c r="A164" s="15"/>
      <c r="B164" s="15"/>
      <c r="C164" s="15">
        <v>4170</v>
      </c>
      <c r="D164" s="207" t="s">
        <v>52</v>
      </c>
      <c r="E164" s="20" t="s">
        <v>35</v>
      </c>
      <c r="F164" s="12">
        <f>G164+P164</f>
        <v>17239.8</v>
      </c>
      <c r="G164" s="70">
        <f>H164+K164+L164+M164</f>
        <v>17239.8</v>
      </c>
      <c r="H164" s="69">
        <f>SUM(I164:J164)</f>
        <v>17239.8</v>
      </c>
      <c r="I164" s="69">
        <v>17239.8</v>
      </c>
      <c r="J164" s="69"/>
      <c r="K164" s="69"/>
      <c r="L164" s="69"/>
      <c r="M164" s="69"/>
      <c r="N164" s="69"/>
      <c r="O164" s="84"/>
      <c r="P164" s="68"/>
      <c r="Q164" s="69"/>
      <c r="R164" s="69"/>
      <c r="S164" s="69"/>
      <c r="T164" s="69"/>
      <c r="U164" s="1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4"/>
      <c r="AN164" s="74"/>
      <c r="AO164" s="74"/>
      <c r="AP164" s="74"/>
      <c r="AQ164" s="74"/>
      <c r="AR164" s="74"/>
      <c r="AS164" s="74"/>
      <c r="AT164" s="74"/>
      <c r="AU164" s="74"/>
      <c r="AV164" s="74"/>
      <c r="AW164" s="74"/>
      <c r="AX164" s="74"/>
      <c r="AY164" s="74"/>
      <c r="AZ164" s="74"/>
      <c r="BA164" s="74"/>
      <c r="BB164" s="74"/>
      <c r="BC164" s="74"/>
      <c r="BD164" s="74"/>
      <c r="BE164" s="74"/>
      <c r="BF164" s="74"/>
      <c r="BG164" s="74"/>
      <c r="BH164" s="74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</row>
    <row r="165" spans="1:84" s="7" customFormat="1" ht="16.5" customHeight="1" x14ac:dyDescent="0.2">
      <c r="A165" s="11"/>
      <c r="B165" s="11"/>
      <c r="C165" s="15"/>
      <c r="D165" s="208"/>
      <c r="E165" s="20" t="s">
        <v>36</v>
      </c>
      <c r="F165" s="12"/>
      <c r="G165" s="70"/>
      <c r="H165" s="69"/>
      <c r="I165" s="69"/>
      <c r="J165" s="69"/>
      <c r="K165" s="69"/>
      <c r="L165" s="69"/>
      <c r="M165" s="69"/>
      <c r="N165" s="69"/>
      <c r="O165" s="84"/>
      <c r="P165" s="70"/>
      <c r="Q165" s="69"/>
      <c r="R165" s="69"/>
      <c r="S165" s="69"/>
      <c r="T165" s="69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74"/>
      <c r="BR165" s="74"/>
      <c r="BS165" s="74"/>
      <c r="BT165" s="74"/>
      <c r="BU165" s="74"/>
      <c r="BV165" s="74"/>
      <c r="BW165" s="74"/>
      <c r="BX165" s="74"/>
      <c r="BY165" s="74"/>
      <c r="BZ165" s="74"/>
      <c r="CA165" s="74"/>
      <c r="CB165" s="74"/>
      <c r="CC165" s="74"/>
      <c r="CD165" s="74"/>
      <c r="CE165" s="74"/>
      <c r="CF165" s="74"/>
    </row>
    <row r="166" spans="1:84" s="7" customFormat="1" ht="16.5" customHeight="1" x14ac:dyDescent="0.2">
      <c r="A166" s="11"/>
      <c r="B166" s="11"/>
      <c r="C166" s="15"/>
      <c r="D166" s="208"/>
      <c r="E166" s="20" t="s">
        <v>37</v>
      </c>
      <c r="F166" s="12">
        <f>G166+P166</f>
        <v>24000</v>
      </c>
      <c r="G166" s="70">
        <f>H166+K166+L166+M166</f>
        <v>24000</v>
      </c>
      <c r="H166" s="69">
        <f>SUM(I166:J166)</f>
        <v>24000</v>
      </c>
      <c r="I166" s="69">
        <v>24000</v>
      </c>
      <c r="J166" s="69"/>
      <c r="K166" s="69"/>
      <c r="L166" s="69"/>
      <c r="M166" s="69"/>
      <c r="N166" s="69"/>
      <c r="O166" s="84"/>
      <c r="P166" s="70"/>
      <c r="Q166" s="69"/>
      <c r="R166" s="69"/>
      <c r="S166" s="69"/>
      <c r="T166" s="69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4"/>
      <c r="AK166" s="74"/>
      <c r="AL166" s="74"/>
      <c r="AM166" s="74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4"/>
      <c r="AY166" s="74"/>
      <c r="AZ166" s="74"/>
      <c r="BA166" s="74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4"/>
      <c r="CA166" s="74"/>
      <c r="CB166" s="74"/>
      <c r="CC166" s="74"/>
      <c r="CD166" s="74"/>
      <c r="CE166" s="74"/>
      <c r="CF166" s="74"/>
    </row>
    <row r="167" spans="1:84" s="10" customFormat="1" ht="16.5" customHeight="1" x14ac:dyDescent="0.2">
      <c r="A167" s="19"/>
      <c r="B167" s="19"/>
      <c r="C167" s="13"/>
      <c r="D167" s="209"/>
      <c r="E167" s="21" t="s">
        <v>38</v>
      </c>
      <c r="F167" s="14">
        <f>F164-F165+F166</f>
        <v>41239.800000000003</v>
      </c>
      <c r="G167" s="71">
        <f>G164-G165+G166</f>
        <v>41239.800000000003</v>
      </c>
      <c r="H167" s="14">
        <f>H164-H165+H166</f>
        <v>41239.800000000003</v>
      </c>
      <c r="I167" s="14">
        <f>I164-I165+I166</f>
        <v>41239.800000000003</v>
      </c>
      <c r="J167" s="14"/>
      <c r="K167" s="14"/>
      <c r="L167" s="14"/>
      <c r="M167" s="14"/>
      <c r="N167" s="14"/>
      <c r="O167" s="83"/>
      <c r="P167" s="71"/>
      <c r="Q167" s="14"/>
      <c r="R167" s="14"/>
      <c r="S167" s="73"/>
      <c r="T167" s="73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4"/>
      <c r="BW167" s="74"/>
      <c r="BX167" s="74"/>
      <c r="BY167" s="74"/>
      <c r="BZ167" s="74"/>
      <c r="CA167" s="74"/>
      <c r="CB167" s="74"/>
      <c r="CC167" s="74"/>
      <c r="CD167" s="74"/>
      <c r="CE167" s="74"/>
      <c r="CF167" s="74"/>
    </row>
    <row r="168" spans="1:84" s="32" customFormat="1" ht="16.5" customHeight="1" x14ac:dyDescent="0.2">
      <c r="A168" s="86"/>
      <c r="B168" s="86"/>
      <c r="C168" s="210" t="s">
        <v>40</v>
      </c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2"/>
    </row>
    <row r="169" spans="1:84" s="32" customFormat="1" ht="16.5" customHeight="1" x14ac:dyDescent="0.2">
      <c r="A169" s="86"/>
      <c r="B169" s="85"/>
      <c r="C169" s="213" t="s">
        <v>105</v>
      </c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5"/>
    </row>
    <row r="170" spans="1:84" s="32" customFormat="1" ht="16.5" customHeight="1" x14ac:dyDescent="0.2">
      <c r="A170" s="86"/>
      <c r="B170" s="85"/>
      <c r="C170" s="213" t="s">
        <v>108</v>
      </c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5"/>
    </row>
    <row r="171" spans="1:84" s="1" customFormat="1" ht="18" customHeight="1" x14ac:dyDescent="0.2">
      <c r="A171" s="142">
        <v>852</v>
      </c>
      <c r="B171" s="142"/>
      <c r="C171" s="163"/>
      <c r="D171" s="219" t="s">
        <v>8</v>
      </c>
      <c r="E171" s="170" t="s">
        <v>35</v>
      </c>
      <c r="F171" s="171">
        <f>G171+P171</f>
        <v>8080225.040000001</v>
      </c>
      <c r="G171" s="162">
        <f>H171+K171+L171+M171</f>
        <v>8080225.040000001</v>
      </c>
      <c r="H171" s="146">
        <f>SUM(I171:J171)</f>
        <v>5563597.9800000004</v>
      </c>
      <c r="I171" s="146">
        <v>3788213.29</v>
      </c>
      <c r="J171" s="146">
        <v>1775384.69</v>
      </c>
      <c r="K171" s="146">
        <v>10000</v>
      </c>
      <c r="L171" s="146">
        <v>2506627.06</v>
      </c>
      <c r="M171" s="35"/>
      <c r="N171" s="36"/>
      <c r="O171" s="37"/>
      <c r="P171" s="53"/>
      <c r="Q171" s="35"/>
      <c r="R171" s="35"/>
      <c r="S171" s="36"/>
      <c r="T171" s="36"/>
      <c r="U171" s="2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</row>
    <row r="172" spans="1:84" s="7" customFormat="1" ht="18" customHeight="1" x14ac:dyDescent="0.2">
      <c r="A172" s="149"/>
      <c r="B172" s="149"/>
      <c r="C172" s="143"/>
      <c r="D172" s="220"/>
      <c r="E172" s="144" t="s">
        <v>37</v>
      </c>
      <c r="F172" s="145">
        <f>G172+P172</f>
        <v>18622</v>
      </c>
      <c r="G172" s="132">
        <f>H172+K172+L172+M172</f>
        <v>18622</v>
      </c>
      <c r="H172" s="133">
        <f>SUM(I172:J172)</f>
        <v>8622</v>
      </c>
      <c r="I172" s="133">
        <f t="shared" ref="I172:L173" si="51">I176+I197+I208</f>
        <v>8622</v>
      </c>
      <c r="J172" s="133"/>
      <c r="K172" s="133"/>
      <c r="L172" s="133">
        <f t="shared" si="51"/>
        <v>10000</v>
      </c>
      <c r="M172" s="133"/>
      <c r="N172" s="166"/>
      <c r="O172" s="167"/>
      <c r="P172" s="132"/>
      <c r="Q172" s="133"/>
      <c r="R172" s="133"/>
      <c r="S172" s="166"/>
      <c r="T172" s="166"/>
      <c r="U172" s="8"/>
      <c r="V172" s="74"/>
      <c r="W172" s="74"/>
      <c r="X172" s="74"/>
      <c r="Y172" s="74"/>
      <c r="Z172" s="74"/>
      <c r="AA172" s="74"/>
      <c r="AB172" s="74"/>
      <c r="AC172" s="74"/>
      <c r="AD172" s="74"/>
      <c r="AE172" s="74"/>
      <c r="AF172" s="74"/>
      <c r="AG172" s="74"/>
      <c r="AH172" s="74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4"/>
      <c r="AU172" s="74"/>
      <c r="AV172" s="74"/>
      <c r="AW172" s="74"/>
      <c r="AX172" s="74"/>
      <c r="AY172" s="74"/>
      <c r="AZ172" s="74"/>
      <c r="BA172" s="74"/>
      <c r="BB172" s="74"/>
      <c r="BC172" s="74"/>
      <c r="BD172" s="74"/>
      <c r="BE172" s="74"/>
      <c r="BF172" s="74"/>
      <c r="BG172" s="74"/>
      <c r="BH172" s="74"/>
      <c r="BI172" s="74"/>
      <c r="BJ172" s="74"/>
      <c r="BK172" s="74"/>
      <c r="BL172" s="74"/>
      <c r="BM172" s="74"/>
      <c r="BN172" s="74"/>
      <c r="BO172" s="74"/>
      <c r="BP172" s="74"/>
      <c r="BQ172" s="74"/>
      <c r="BR172" s="74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</row>
    <row r="173" spans="1:84" s="7" customFormat="1" ht="18" customHeight="1" x14ac:dyDescent="0.2">
      <c r="A173" s="149"/>
      <c r="B173" s="149"/>
      <c r="C173" s="143"/>
      <c r="D173" s="177"/>
      <c r="E173" s="144" t="s">
        <v>37</v>
      </c>
      <c r="F173" s="145">
        <f>G173+P173</f>
        <v>85802</v>
      </c>
      <c r="G173" s="132">
        <f>H173+K173+L173+M173</f>
        <v>85802</v>
      </c>
      <c r="H173" s="133">
        <f>SUM(I173:J173)</f>
        <v>82702</v>
      </c>
      <c r="I173" s="133">
        <f t="shared" si="51"/>
        <v>18622</v>
      </c>
      <c r="J173" s="133">
        <f t="shared" si="51"/>
        <v>64080</v>
      </c>
      <c r="K173" s="133"/>
      <c r="L173" s="133">
        <f t="shared" si="51"/>
        <v>3100</v>
      </c>
      <c r="M173" s="133"/>
      <c r="N173" s="166"/>
      <c r="O173" s="167"/>
      <c r="P173" s="132"/>
      <c r="Q173" s="133"/>
      <c r="R173" s="133"/>
      <c r="S173" s="166"/>
      <c r="T173" s="166"/>
      <c r="U173" s="8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  <c r="BM173" s="74"/>
      <c r="BN173" s="74"/>
      <c r="BO173" s="74"/>
      <c r="BP173" s="74"/>
      <c r="BQ173" s="74"/>
      <c r="BR173" s="74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</row>
    <row r="174" spans="1:84" s="10" customFormat="1" ht="18" customHeight="1" x14ac:dyDescent="0.2">
      <c r="A174" s="143"/>
      <c r="B174" s="151"/>
      <c r="C174" s="151"/>
      <c r="D174" s="178"/>
      <c r="E174" s="152" t="s">
        <v>38</v>
      </c>
      <c r="F174" s="135">
        <f t="shared" ref="F174:K174" si="52">F171-F172+F173</f>
        <v>8147405.040000001</v>
      </c>
      <c r="G174" s="134">
        <f t="shared" si="52"/>
        <v>8147405.040000001</v>
      </c>
      <c r="H174" s="135">
        <f t="shared" si="52"/>
        <v>5637677.9800000004</v>
      </c>
      <c r="I174" s="154">
        <f t="shared" si="52"/>
        <v>3798213.29</v>
      </c>
      <c r="J174" s="154">
        <f t="shared" si="52"/>
        <v>1839464.69</v>
      </c>
      <c r="K174" s="154">
        <f t="shared" si="52"/>
        <v>10000</v>
      </c>
      <c r="L174" s="154">
        <f>L171-L172+L173</f>
        <v>2499727.06</v>
      </c>
      <c r="M174" s="154"/>
      <c r="N174" s="135"/>
      <c r="O174" s="153"/>
      <c r="P174" s="134"/>
      <c r="Q174" s="154"/>
      <c r="R174" s="154"/>
      <c r="S174" s="154"/>
      <c r="T174" s="154"/>
      <c r="U174" s="1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4"/>
      <c r="BQ174" s="74"/>
      <c r="BR174" s="74"/>
      <c r="BS174" s="74"/>
      <c r="BT174" s="74"/>
      <c r="BU174" s="74"/>
      <c r="BV174" s="74"/>
      <c r="BW174" s="74"/>
      <c r="BX174" s="74"/>
      <c r="BY174" s="74"/>
      <c r="BZ174" s="74"/>
      <c r="CA174" s="74"/>
      <c r="CB174" s="74"/>
      <c r="CC174" s="74"/>
      <c r="CD174" s="74"/>
      <c r="CE174" s="74"/>
      <c r="CF174" s="74"/>
    </row>
    <row r="175" spans="1:84" s="4" customFormat="1" ht="17.25" customHeight="1" x14ac:dyDescent="0.2">
      <c r="A175" s="11"/>
      <c r="B175" s="11">
        <v>85219</v>
      </c>
      <c r="C175" s="17"/>
      <c r="D175" s="204" t="s">
        <v>85</v>
      </c>
      <c r="E175" s="20" t="s">
        <v>35</v>
      </c>
      <c r="F175" s="174">
        <f>G175+P175</f>
        <v>3426085</v>
      </c>
      <c r="G175" s="164">
        <f>H175+K175+L175+M175</f>
        <v>3426085</v>
      </c>
      <c r="H175" s="72">
        <f>SUM(I175:J175)</f>
        <v>3416085</v>
      </c>
      <c r="I175" s="72">
        <v>2865924</v>
      </c>
      <c r="J175" s="69">
        <v>550161</v>
      </c>
      <c r="K175" s="69"/>
      <c r="L175" s="69">
        <v>10000</v>
      </c>
      <c r="M175" s="72"/>
      <c r="N175" s="78"/>
      <c r="O175" s="80"/>
      <c r="P175" s="164"/>
      <c r="Q175" s="72"/>
      <c r="R175" s="78"/>
      <c r="S175" s="78"/>
      <c r="T175" s="78"/>
      <c r="U175" s="2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  <c r="BM175" s="74"/>
      <c r="BN175" s="74"/>
      <c r="BO175" s="74"/>
      <c r="BP175" s="74"/>
      <c r="BQ175" s="74"/>
      <c r="BR175" s="74"/>
      <c r="BS175" s="74"/>
      <c r="BT175" s="74"/>
      <c r="BU175" s="74"/>
      <c r="BV175" s="74"/>
      <c r="BW175" s="74"/>
      <c r="BX175" s="74"/>
      <c r="BY175" s="74"/>
      <c r="BZ175" s="74"/>
      <c r="CA175" s="74"/>
      <c r="CB175" s="74"/>
      <c r="CC175" s="74"/>
      <c r="CD175" s="74"/>
      <c r="CE175" s="74"/>
      <c r="CF175" s="74"/>
    </row>
    <row r="176" spans="1:84" s="7" customFormat="1" ht="17.25" customHeight="1" x14ac:dyDescent="0.2">
      <c r="A176" s="11"/>
      <c r="B176" s="11"/>
      <c r="C176" s="15"/>
      <c r="D176" s="205"/>
      <c r="E176" s="20" t="s">
        <v>36</v>
      </c>
      <c r="F176" s="12">
        <f>G176+P176</f>
        <v>8622</v>
      </c>
      <c r="G176" s="70">
        <f>H176+K176+L176+M176</f>
        <v>8622</v>
      </c>
      <c r="H176" s="69">
        <f>SUM(I176:J176)</f>
        <v>8622</v>
      </c>
      <c r="I176" s="69">
        <f t="shared" ref="I176" si="53">I180+I184+I188</f>
        <v>8622</v>
      </c>
      <c r="J176" s="69"/>
      <c r="K176" s="69"/>
      <c r="L176" s="69"/>
      <c r="M176" s="69"/>
      <c r="N176" s="79"/>
      <c r="O176" s="82"/>
      <c r="P176" s="70"/>
      <c r="Q176" s="69"/>
      <c r="R176" s="79"/>
      <c r="S176" s="79"/>
      <c r="T176" s="79"/>
      <c r="U176" s="2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  <c r="AP176" s="74"/>
      <c r="AQ176" s="74"/>
      <c r="AR176" s="74"/>
      <c r="AS176" s="74"/>
      <c r="AT176" s="74"/>
      <c r="AU176" s="74"/>
      <c r="AV176" s="74"/>
      <c r="AW176" s="74"/>
      <c r="AX176" s="74"/>
      <c r="AY176" s="74"/>
      <c r="AZ176" s="74"/>
      <c r="BA176" s="74"/>
      <c r="BB176" s="74"/>
      <c r="BC176" s="74"/>
      <c r="BD176" s="74"/>
      <c r="BE176" s="74"/>
      <c r="BF176" s="74"/>
      <c r="BG176" s="74"/>
      <c r="BH176" s="74"/>
      <c r="BI176" s="74"/>
      <c r="BJ176" s="74"/>
      <c r="BK176" s="74"/>
      <c r="BL176" s="74"/>
      <c r="BM176" s="74"/>
      <c r="BN176" s="74"/>
      <c r="BO176" s="74"/>
      <c r="BP176" s="74"/>
      <c r="BQ176" s="74"/>
      <c r="BR176" s="74"/>
      <c r="BS176" s="74"/>
      <c r="BT176" s="74"/>
      <c r="BU176" s="74"/>
      <c r="BV176" s="74"/>
      <c r="BW176" s="74"/>
      <c r="BX176" s="74"/>
      <c r="BY176" s="74"/>
      <c r="BZ176" s="74"/>
      <c r="CA176" s="74"/>
      <c r="CB176" s="74"/>
      <c r="CC176" s="74"/>
      <c r="CD176" s="74"/>
      <c r="CE176" s="74"/>
      <c r="CF176" s="74"/>
    </row>
    <row r="177" spans="1:84" s="7" customFormat="1" ht="17.25" customHeight="1" x14ac:dyDescent="0.2">
      <c r="A177" s="11"/>
      <c r="B177" s="11"/>
      <c r="C177" s="15"/>
      <c r="D177" s="205"/>
      <c r="E177" s="20" t="s">
        <v>37</v>
      </c>
      <c r="F177" s="12"/>
      <c r="G177" s="70"/>
      <c r="H177" s="69"/>
      <c r="I177" s="69"/>
      <c r="J177" s="69"/>
      <c r="K177" s="69"/>
      <c r="L177" s="69"/>
      <c r="M177" s="69"/>
      <c r="N177" s="79"/>
      <c r="O177" s="82"/>
      <c r="P177" s="70"/>
      <c r="Q177" s="69"/>
      <c r="R177" s="79"/>
      <c r="S177" s="79"/>
      <c r="T177" s="79"/>
      <c r="U177" s="2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4"/>
      <c r="BQ177" s="74"/>
      <c r="BR177" s="74"/>
      <c r="BS177" s="74"/>
      <c r="BT177" s="74"/>
      <c r="BU177" s="74"/>
      <c r="BV177" s="74"/>
      <c r="BW177" s="74"/>
      <c r="BX177" s="74"/>
      <c r="BY177" s="74"/>
      <c r="BZ177" s="74"/>
      <c r="CA177" s="74"/>
      <c r="CB177" s="74"/>
      <c r="CC177" s="74"/>
      <c r="CD177" s="74"/>
      <c r="CE177" s="74"/>
      <c r="CF177" s="74"/>
    </row>
    <row r="178" spans="1:84" s="10" customFormat="1" ht="17.25" customHeight="1" x14ac:dyDescent="0.2">
      <c r="A178" s="19"/>
      <c r="B178" s="19"/>
      <c r="C178" s="13"/>
      <c r="D178" s="206"/>
      <c r="E178" s="21" t="s">
        <v>38</v>
      </c>
      <c r="F178" s="14">
        <f t="shared" ref="F178:J178" si="54">F175-F176+F177</f>
        <v>3417463</v>
      </c>
      <c r="G178" s="71">
        <f t="shared" si="54"/>
        <v>3417463</v>
      </c>
      <c r="H178" s="14">
        <f t="shared" si="54"/>
        <v>3407463</v>
      </c>
      <c r="I178" s="73">
        <f t="shared" si="54"/>
        <v>2857302</v>
      </c>
      <c r="J178" s="73">
        <f t="shared" si="54"/>
        <v>550161</v>
      </c>
      <c r="K178" s="73"/>
      <c r="L178" s="73">
        <f>L175-L176+L177</f>
        <v>10000</v>
      </c>
      <c r="M178" s="14"/>
      <c r="N178" s="14"/>
      <c r="O178" s="83"/>
      <c r="P178" s="71"/>
      <c r="Q178" s="14"/>
      <c r="R178" s="14"/>
      <c r="S178" s="73"/>
      <c r="T178" s="73"/>
      <c r="V178" s="74"/>
      <c r="W178" s="74"/>
      <c r="X178" s="74"/>
      <c r="Y178" s="74"/>
      <c r="Z178" s="74"/>
      <c r="AA178" s="74"/>
      <c r="AB178" s="74"/>
      <c r="AC178" s="74"/>
      <c r="AD178" s="74"/>
      <c r="AE178" s="74"/>
      <c r="AF178" s="74"/>
      <c r="AG178" s="74"/>
      <c r="AH178" s="74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74"/>
      <c r="BB178" s="74"/>
      <c r="BC178" s="74"/>
      <c r="BD178" s="74"/>
      <c r="BE178" s="74"/>
      <c r="BF178" s="74"/>
      <c r="BG178" s="74"/>
      <c r="BH178" s="74"/>
      <c r="BI178" s="74"/>
      <c r="BJ178" s="74"/>
      <c r="BK178" s="74"/>
      <c r="BL178" s="74"/>
      <c r="BM178" s="74"/>
      <c r="BN178" s="74"/>
      <c r="BO178" s="74"/>
      <c r="BP178" s="74"/>
      <c r="BQ178" s="74"/>
      <c r="BR178" s="74"/>
      <c r="BS178" s="74"/>
      <c r="BT178" s="74"/>
      <c r="BU178" s="74"/>
      <c r="BV178" s="74"/>
      <c r="BW178" s="74"/>
      <c r="BX178" s="74"/>
      <c r="BY178" s="74"/>
      <c r="BZ178" s="74"/>
      <c r="CA178" s="74"/>
      <c r="CB178" s="74"/>
      <c r="CC178" s="74"/>
      <c r="CD178" s="74"/>
      <c r="CE178" s="74"/>
      <c r="CF178" s="74"/>
    </row>
    <row r="179" spans="1:84" s="4" customFormat="1" ht="17.25" customHeight="1" x14ac:dyDescent="0.2">
      <c r="A179" s="15"/>
      <c r="B179" s="15"/>
      <c r="C179" s="15">
        <v>4010</v>
      </c>
      <c r="D179" s="207" t="s">
        <v>18</v>
      </c>
      <c r="E179" s="20" t="s">
        <v>35</v>
      </c>
      <c r="F179" s="12">
        <f>G179+P179</f>
        <v>2158601</v>
      </c>
      <c r="G179" s="70">
        <f>H179+K179+L179+M179</f>
        <v>2158601</v>
      </c>
      <c r="H179" s="69">
        <f>SUM(I179:J179)</f>
        <v>2158601</v>
      </c>
      <c r="I179" s="69">
        <v>2158601</v>
      </c>
      <c r="J179" s="46"/>
      <c r="K179" s="46"/>
      <c r="L179" s="46"/>
      <c r="M179" s="46"/>
      <c r="N179" s="46"/>
      <c r="O179" s="47"/>
      <c r="P179" s="52"/>
      <c r="Q179" s="46"/>
      <c r="R179" s="46"/>
      <c r="S179" s="46"/>
      <c r="T179" s="46"/>
      <c r="U179" s="6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7" customFormat="1" ht="17.25" customHeight="1" x14ac:dyDescent="0.2">
      <c r="A180" s="11"/>
      <c r="B180" s="11"/>
      <c r="C180" s="15"/>
      <c r="D180" s="208"/>
      <c r="E180" s="20" t="s">
        <v>36</v>
      </c>
      <c r="F180" s="12">
        <f>G180+P180</f>
        <v>7190</v>
      </c>
      <c r="G180" s="70">
        <f>H180+K180+L180+M180</f>
        <v>7190</v>
      </c>
      <c r="H180" s="69">
        <f>SUM(I180:J180)</f>
        <v>7190</v>
      </c>
      <c r="I180" s="69">
        <v>7190</v>
      </c>
      <c r="J180" s="46"/>
      <c r="K180" s="46"/>
      <c r="L180" s="46"/>
      <c r="M180" s="46"/>
      <c r="N180" s="46"/>
      <c r="O180" s="47"/>
      <c r="P180" s="42"/>
      <c r="Q180" s="46"/>
      <c r="R180" s="46"/>
      <c r="S180" s="46"/>
      <c r="T180" s="46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7" customFormat="1" ht="17.25" customHeight="1" x14ac:dyDescent="0.2">
      <c r="A181" s="11"/>
      <c r="B181" s="11"/>
      <c r="C181" s="15"/>
      <c r="D181" s="208"/>
      <c r="E181" s="20" t="s">
        <v>37</v>
      </c>
      <c r="F181" s="12"/>
      <c r="G181" s="70"/>
      <c r="H181" s="69"/>
      <c r="I181" s="69"/>
      <c r="J181" s="46"/>
      <c r="K181" s="46"/>
      <c r="L181" s="46"/>
      <c r="M181" s="46"/>
      <c r="N181" s="46"/>
      <c r="O181" s="47"/>
      <c r="P181" s="42"/>
      <c r="Q181" s="46"/>
      <c r="R181" s="46"/>
      <c r="S181" s="46"/>
      <c r="T181" s="46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10" customFormat="1" ht="17.25" customHeight="1" x14ac:dyDescent="0.2">
      <c r="A182" s="19"/>
      <c r="B182" s="19"/>
      <c r="C182" s="13"/>
      <c r="D182" s="209"/>
      <c r="E182" s="21" t="s">
        <v>38</v>
      </c>
      <c r="F182" s="14">
        <f>F179-F180+F181</f>
        <v>2151411</v>
      </c>
      <c r="G182" s="71">
        <f>G179-G180+G181</f>
        <v>2151411</v>
      </c>
      <c r="H182" s="14">
        <f>H179-H180+H181</f>
        <v>2151411</v>
      </c>
      <c r="I182" s="14">
        <f>I179-I180+I181</f>
        <v>2151411</v>
      </c>
      <c r="J182" s="49"/>
      <c r="K182" s="49"/>
      <c r="L182" s="49"/>
      <c r="M182" s="49"/>
      <c r="N182" s="49"/>
      <c r="O182" s="50"/>
      <c r="P182" s="48"/>
      <c r="Q182" s="49"/>
      <c r="R182" s="49"/>
      <c r="S182" s="51"/>
      <c r="T182" s="51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4" customFormat="1" ht="17.25" customHeight="1" x14ac:dyDescent="0.2">
      <c r="A183" s="15"/>
      <c r="B183" s="15"/>
      <c r="C183" s="15">
        <v>4110</v>
      </c>
      <c r="D183" s="207" t="s">
        <v>15</v>
      </c>
      <c r="E183" s="20" t="s">
        <v>35</v>
      </c>
      <c r="F183" s="12">
        <f>G183+P183</f>
        <v>411387</v>
      </c>
      <c r="G183" s="70">
        <f>H183+K183+L183+M183</f>
        <v>411387</v>
      </c>
      <c r="H183" s="69">
        <f>SUM(I183:J183)</f>
        <v>411387</v>
      </c>
      <c r="I183" s="69">
        <v>411387</v>
      </c>
      <c r="J183" s="46"/>
      <c r="K183" s="46"/>
      <c r="L183" s="46"/>
      <c r="M183" s="46"/>
      <c r="N183" s="46"/>
      <c r="O183" s="47"/>
      <c r="P183" s="52"/>
      <c r="Q183" s="46"/>
      <c r="R183" s="46"/>
      <c r="S183" s="46"/>
      <c r="T183" s="46"/>
      <c r="U183" s="6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</row>
    <row r="184" spans="1:84" s="7" customFormat="1" ht="17.25" customHeight="1" x14ac:dyDescent="0.2">
      <c r="A184" s="11"/>
      <c r="B184" s="11"/>
      <c r="C184" s="15"/>
      <c r="D184" s="208"/>
      <c r="E184" s="20" t="s">
        <v>36</v>
      </c>
      <c r="F184" s="12">
        <f>G184+P184</f>
        <v>1255</v>
      </c>
      <c r="G184" s="70">
        <f>H184+K184+L184+M184</f>
        <v>1255</v>
      </c>
      <c r="H184" s="69">
        <f>SUM(I184:J184)</f>
        <v>1255</v>
      </c>
      <c r="I184" s="69">
        <v>1255</v>
      </c>
      <c r="J184" s="46"/>
      <c r="K184" s="46"/>
      <c r="L184" s="46"/>
      <c r="M184" s="46"/>
      <c r="N184" s="46"/>
      <c r="O184" s="47"/>
      <c r="P184" s="42"/>
      <c r="Q184" s="46"/>
      <c r="R184" s="46"/>
      <c r="S184" s="46"/>
      <c r="T184" s="46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</row>
    <row r="185" spans="1:84" s="7" customFormat="1" ht="17.25" customHeight="1" x14ac:dyDescent="0.2">
      <c r="A185" s="11"/>
      <c r="B185" s="11"/>
      <c r="C185" s="15"/>
      <c r="D185" s="208"/>
      <c r="E185" s="20" t="s">
        <v>37</v>
      </c>
      <c r="F185" s="12"/>
      <c r="G185" s="70"/>
      <c r="H185" s="69"/>
      <c r="I185" s="69"/>
      <c r="J185" s="46"/>
      <c r="K185" s="46"/>
      <c r="L185" s="46"/>
      <c r="M185" s="46"/>
      <c r="N185" s="46"/>
      <c r="O185" s="47"/>
      <c r="P185" s="42"/>
      <c r="Q185" s="46"/>
      <c r="R185" s="46"/>
      <c r="S185" s="46"/>
      <c r="T185" s="46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</row>
    <row r="186" spans="1:84" s="10" customFormat="1" ht="17.25" customHeight="1" x14ac:dyDescent="0.2">
      <c r="A186" s="19"/>
      <c r="B186" s="19"/>
      <c r="C186" s="13"/>
      <c r="D186" s="209"/>
      <c r="E186" s="21" t="s">
        <v>38</v>
      </c>
      <c r="F186" s="14">
        <f>F183-F184+F185</f>
        <v>410132</v>
      </c>
      <c r="G186" s="71">
        <f>G183-G184+G185</f>
        <v>410132</v>
      </c>
      <c r="H186" s="14">
        <f>H183-H184+H185</f>
        <v>410132</v>
      </c>
      <c r="I186" s="14">
        <f>I183-I184+I185</f>
        <v>410132</v>
      </c>
      <c r="J186" s="49"/>
      <c r="K186" s="49"/>
      <c r="L186" s="49"/>
      <c r="M186" s="49"/>
      <c r="N186" s="49"/>
      <c r="O186" s="50"/>
      <c r="P186" s="48"/>
      <c r="Q186" s="49"/>
      <c r="R186" s="49"/>
      <c r="S186" s="51"/>
      <c r="T186" s="51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4" customFormat="1" ht="17.25" customHeight="1" x14ac:dyDescent="0.2">
      <c r="A187" s="15"/>
      <c r="B187" s="15"/>
      <c r="C187" s="15">
        <v>4120</v>
      </c>
      <c r="D187" s="207" t="s">
        <v>54</v>
      </c>
      <c r="E187" s="20" t="s">
        <v>35</v>
      </c>
      <c r="F187" s="12">
        <f>G187+P187</f>
        <v>45617</v>
      </c>
      <c r="G187" s="70">
        <f>H187+K187+L187+M187</f>
        <v>45617</v>
      </c>
      <c r="H187" s="69">
        <f>SUM(I187:J187)</f>
        <v>45617</v>
      </c>
      <c r="I187" s="69">
        <v>45617</v>
      </c>
      <c r="J187" s="46"/>
      <c r="K187" s="46"/>
      <c r="L187" s="46"/>
      <c r="M187" s="46"/>
      <c r="N187" s="46"/>
      <c r="O187" s="47"/>
      <c r="P187" s="52"/>
      <c r="Q187" s="46"/>
      <c r="R187" s="46"/>
      <c r="S187" s="46"/>
      <c r="T187" s="46"/>
      <c r="U187" s="6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7" customFormat="1" ht="17.25" customHeight="1" x14ac:dyDescent="0.2">
      <c r="A188" s="11"/>
      <c r="B188" s="11"/>
      <c r="C188" s="15"/>
      <c r="D188" s="208"/>
      <c r="E188" s="20" t="s">
        <v>36</v>
      </c>
      <c r="F188" s="12">
        <f>G188+P188</f>
        <v>177</v>
      </c>
      <c r="G188" s="70">
        <f>H188+K188+L188+M188</f>
        <v>177</v>
      </c>
      <c r="H188" s="69">
        <f>SUM(I188:J188)</f>
        <v>177</v>
      </c>
      <c r="I188" s="69">
        <v>177</v>
      </c>
      <c r="J188" s="46"/>
      <c r="K188" s="46"/>
      <c r="L188" s="46"/>
      <c r="M188" s="46"/>
      <c r="N188" s="46"/>
      <c r="O188" s="47"/>
      <c r="P188" s="42"/>
      <c r="Q188" s="46"/>
      <c r="R188" s="46"/>
      <c r="S188" s="46"/>
      <c r="T188" s="46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7" customFormat="1" ht="17.25" customHeight="1" x14ac:dyDescent="0.2">
      <c r="A189" s="11"/>
      <c r="B189" s="11"/>
      <c r="C189" s="15"/>
      <c r="D189" s="208"/>
      <c r="E189" s="20" t="s">
        <v>37</v>
      </c>
      <c r="F189" s="12"/>
      <c r="G189" s="70"/>
      <c r="H189" s="69"/>
      <c r="I189" s="69"/>
      <c r="J189" s="46"/>
      <c r="K189" s="46"/>
      <c r="L189" s="46"/>
      <c r="M189" s="46"/>
      <c r="N189" s="46"/>
      <c r="O189" s="47"/>
      <c r="P189" s="42"/>
      <c r="Q189" s="46"/>
      <c r="R189" s="46"/>
      <c r="S189" s="46"/>
      <c r="T189" s="46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0" customFormat="1" ht="17.25" customHeight="1" x14ac:dyDescent="0.2">
      <c r="A190" s="19"/>
      <c r="B190" s="19"/>
      <c r="C190" s="13"/>
      <c r="D190" s="209"/>
      <c r="E190" s="21" t="s">
        <v>38</v>
      </c>
      <c r="F190" s="14">
        <f>F187-F188+F189</f>
        <v>45440</v>
      </c>
      <c r="G190" s="71">
        <f>G187-G188+G189</f>
        <v>45440</v>
      </c>
      <c r="H190" s="14">
        <f>H187-H188+H189</f>
        <v>45440</v>
      </c>
      <c r="I190" s="14">
        <f>I187-I188+I189</f>
        <v>45440</v>
      </c>
      <c r="J190" s="49"/>
      <c r="K190" s="49"/>
      <c r="L190" s="49"/>
      <c r="M190" s="49"/>
      <c r="N190" s="49"/>
      <c r="O190" s="50"/>
      <c r="P190" s="48"/>
      <c r="Q190" s="49"/>
      <c r="R190" s="49"/>
      <c r="S190" s="51"/>
      <c r="T190" s="51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32" customFormat="1" ht="17.25" customHeight="1" x14ac:dyDescent="0.2">
      <c r="A191" s="86"/>
      <c r="B191" s="86"/>
      <c r="C191" s="210" t="s">
        <v>40</v>
      </c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2"/>
    </row>
    <row r="192" spans="1:84" s="32" customFormat="1" ht="29.25" customHeight="1" x14ac:dyDescent="0.2">
      <c r="A192" s="86"/>
      <c r="B192" s="85"/>
      <c r="C192" s="213" t="s">
        <v>118</v>
      </c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5"/>
    </row>
    <row r="193" spans="1:84" s="32" customFormat="1" ht="16.5" customHeight="1" x14ac:dyDescent="0.2">
      <c r="A193" s="86"/>
      <c r="B193" s="85"/>
      <c r="C193" s="213" t="s">
        <v>119</v>
      </c>
      <c r="D193" s="214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5"/>
    </row>
    <row r="194" spans="1:84" s="32" customFormat="1" ht="16.5" customHeight="1" x14ac:dyDescent="0.2">
      <c r="A194" s="86"/>
      <c r="B194" s="85"/>
      <c r="C194" s="213" t="s">
        <v>120</v>
      </c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5"/>
    </row>
    <row r="195" spans="1:84" s="32" customFormat="1" ht="16.5" customHeight="1" x14ac:dyDescent="0.2">
      <c r="A195" s="86"/>
      <c r="B195" s="85"/>
      <c r="C195" s="213" t="s">
        <v>121</v>
      </c>
      <c r="D195" s="214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5"/>
    </row>
    <row r="196" spans="1:84" s="4" customFormat="1" ht="16.5" customHeight="1" x14ac:dyDescent="0.2">
      <c r="A196" s="11"/>
      <c r="B196" s="16">
        <v>85230</v>
      </c>
      <c r="C196" s="17"/>
      <c r="D196" s="204" t="s">
        <v>86</v>
      </c>
      <c r="E196" s="173" t="s">
        <v>35</v>
      </c>
      <c r="F196" s="174">
        <f>G196+P196</f>
        <v>366900</v>
      </c>
      <c r="G196" s="164">
        <f>H196+K196+L196+M196</f>
        <v>366900</v>
      </c>
      <c r="H196" s="72"/>
      <c r="I196" s="72"/>
      <c r="J196" s="72"/>
      <c r="K196" s="72"/>
      <c r="L196" s="72">
        <f>L200</f>
        <v>366900</v>
      </c>
      <c r="M196" s="78"/>
      <c r="N196" s="78"/>
      <c r="O196" s="80"/>
      <c r="P196" s="164"/>
      <c r="Q196" s="72"/>
      <c r="R196" s="78"/>
      <c r="S196" s="78"/>
      <c r="T196" s="78"/>
      <c r="U196" s="1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  <c r="BM196" s="74"/>
      <c r="BN196" s="74"/>
      <c r="BO196" s="74"/>
      <c r="BP196" s="74"/>
      <c r="BQ196" s="74"/>
      <c r="BR196" s="74"/>
      <c r="BS196" s="74"/>
      <c r="BT196" s="74"/>
      <c r="BU196" s="74"/>
      <c r="BV196" s="74"/>
      <c r="BW196" s="74"/>
      <c r="BX196" s="74"/>
      <c r="BY196" s="74"/>
      <c r="BZ196" s="74"/>
      <c r="CA196" s="74"/>
      <c r="CB196" s="74"/>
      <c r="CC196" s="74"/>
      <c r="CD196" s="74"/>
      <c r="CE196" s="74"/>
      <c r="CF196" s="74"/>
    </row>
    <row r="197" spans="1:84" s="7" customFormat="1" ht="16.5" customHeight="1" x14ac:dyDescent="0.2">
      <c r="A197" s="11"/>
      <c r="B197" s="11"/>
      <c r="C197" s="15"/>
      <c r="D197" s="205"/>
      <c r="E197" s="20" t="s">
        <v>36</v>
      </c>
      <c r="F197" s="12"/>
      <c r="G197" s="70"/>
      <c r="H197" s="69"/>
      <c r="I197" s="69"/>
      <c r="J197" s="69"/>
      <c r="K197" s="69"/>
      <c r="L197" s="69"/>
      <c r="M197" s="79"/>
      <c r="N197" s="79"/>
      <c r="O197" s="82"/>
      <c r="P197" s="70"/>
      <c r="Q197" s="69"/>
      <c r="R197" s="79"/>
      <c r="S197" s="79"/>
      <c r="T197" s="79"/>
      <c r="U197" s="8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4"/>
      <c r="BH197" s="74"/>
      <c r="BI197" s="74"/>
      <c r="BJ197" s="74"/>
      <c r="BK197" s="74"/>
      <c r="BL197" s="74"/>
      <c r="BM197" s="74"/>
      <c r="BN197" s="74"/>
      <c r="BO197" s="74"/>
      <c r="BP197" s="74"/>
      <c r="BQ197" s="74"/>
      <c r="BR197" s="74"/>
      <c r="BS197" s="74"/>
      <c r="BT197" s="74"/>
      <c r="BU197" s="74"/>
      <c r="BV197" s="74"/>
      <c r="BW197" s="74"/>
      <c r="BX197" s="74"/>
      <c r="BY197" s="74"/>
      <c r="BZ197" s="74"/>
      <c r="CA197" s="74"/>
      <c r="CB197" s="74"/>
      <c r="CC197" s="74"/>
      <c r="CD197" s="74"/>
      <c r="CE197" s="74"/>
      <c r="CF197" s="74"/>
    </row>
    <row r="198" spans="1:84" s="7" customFormat="1" ht="16.5" customHeight="1" x14ac:dyDescent="0.2">
      <c r="A198" s="11"/>
      <c r="B198" s="11"/>
      <c r="C198" s="15"/>
      <c r="D198" s="205"/>
      <c r="E198" s="20" t="s">
        <v>37</v>
      </c>
      <c r="F198" s="12">
        <f>G198+P198</f>
        <v>3100</v>
      </c>
      <c r="G198" s="70">
        <f>H198+K198+L198+M198</f>
        <v>3100</v>
      </c>
      <c r="H198" s="69"/>
      <c r="I198" s="69"/>
      <c r="J198" s="69"/>
      <c r="K198" s="69"/>
      <c r="L198" s="69">
        <f>L202</f>
        <v>3100</v>
      </c>
      <c r="M198" s="79"/>
      <c r="N198" s="79"/>
      <c r="O198" s="82"/>
      <c r="P198" s="70"/>
      <c r="Q198" s="69"/>
      <c r="R198" s="79"/>
      <c r="S198" s="79"/>
      <c r="T198" s="79"/>
      <c r="U198" s="8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4"/>
      <c r="BQ198" s="74"/>
      <c r="BR198" s="74"/>
      <c r="BS198" s="74"/>
      <c r="BT198" s="74"/>
      <c r="BU198" s="74"/>
      <c r="BV198" s="74"/>
      <c r="BW198" s="74"/>
      <c r="BX198" s="74"/>
      <c r="BY198" s="74"/>
      <c r="BZ198" s="74"/>
      <c r="CA198" s="74"/>
      <c r="CB198" s="74"/>
      <c r="CC198" s="74"/>
      <c r="CD198" s="74"/>
      <c r="CE198" s="74"/>
      <c r="CF198" s="74"/>
    </row>
    <row r="199" spans="1:84" s="10" customFormat="1" ht="16.5" customHeight="1" x14ac:dyDescent="0.2">
      <c r="A199" s="19"/>
      <c r="B199" s="15"/>
      <c r="C199" s="176"/>
      <c r="D199" s="206"/>
      <c r="E199" s="21" t="s">
        <v>38</v>
      </c>
      <c r="F199" s="14">
        <f t="shared" ref="F199:G199" si="55">F196-F197+F198</f>
        <v>370000</v>
      </c>
      <c r="G199" s="71">
        <f t="shared" si="55"/>
        <v>370000</v>
      </c>
      <c r="H199" s="14"/>
      <c r="I199" s="14"/>
      <c r="J199" s="14"/>
      <c r="K199" s="14"/>
      <c r="L199" s="14">
        <f t="shared" ref="L199" si="56">L196-L197+L198</f>
        <v>370000</v>
      </c>
      <c r="M199" s="14"/>
      <c r="N199" s="14"/>
      <c r="O199" s="83"/>
      <c r="P199" s="71"/>
      <c r="Q199" s="14"/>
      <c r="R199" s="14"/>
      <c r="S199" s="73"/>
      <c r="T199" s="73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74"/>
      <c r="BU199" s="74"/>
      <c r="BV199" s="74"/>
      <c r="BW199" s="74"/>
      <c r="BX199" s="74"/>
      <c r="BY199" s="74"/>
      <c r="BZ199" s="74"/>
      <c r="CA199" s="74"/>
      <c r="CB199" s="74"/>
      <c r="CC199" s="74"/>
      <c r="CD199" s="74"/>
      <c r="CE199" s="74"/>
      <c r="CF199" s="74"/>
    </row>
    <row r="200" spans="1:84" s="4" customFormat="1" ht="16.5" customHeight="1" x14ac:dyDescent="0.2">
      <c r="A200" s="15"/>
      <c r="B200" s="15"/>
      <c r="C200" s="15">
        <v>3110</v>
      </c>
      <c r="D200" s="207" t="s">
        <v>87</v>
      </c>
      <c r="E200" s="20" t="s">
        <v>35</v>
      </c>
      <c r="F200" s="12">
        <f>G200+P200</f>
        <v>366900</v>
      </c>
      <c r="G200" s="70">
        <f>H200+K200+L200+M200</f>
        <v>366900</v>
      </c>
      <c r="H200" s="69"/>
      <c r="I200" s="69"/>
      <c r="J200" s="69"/>
      <c r="K200" s="69"/>
      <c r="L200" s="69">
        <v>366900</v>
      </c>
      <c r="M200" s="69"/>
      <c r="N200" s="69"/>
      <c r="O200" s="84"/>
      <c r="P200" s="68"/>
      <c r="Q200" s="69"/>
      <c r="R200" s="69"/>
      <c r="S200" s="69"/>
      <c r="T200" s="69"/>
      <c r="U200" s="1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4"/>
      <c r="BE200" s="74"/>
      <c r="BF200" s="74"/>
      <c r="BG200" s="74"/>
      <c r="BH200" s="74"/>
      <c r="BI200" s="74"/>
      <c r="BJ200" s="74"/>
      <c r="BK200" s="74"/>
      <c r="BL200" s="74"/>
      <c r="BM200" s="74"/>
      <c r="BN200" s="74"/>
      <c r="BO200" s="74"/>
      <c r="BP200" s="74"/>
      <c r="BQ200" s="74"/>
      <c r="BR200" s="74"/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</row>
    <row r="201" spans="1:84" s="7" customFormat="1" ht="16.5" customHeight="1" x14ac:dyDescent="0.2">
      <c r="A201" s="11"/>
      <c r="B201" s="11"/>
      <c r="C201" s="15"/>
      <c r="D201" s="208"/>
      <c r="E201" s="20" t="s">
        <v>36</v>
      </c>
      <c r="F201" s="12"/>
      <c r="G201" s="70"/>
      <c r="H201" s="69"/>
      <c r="I201" s="69"/>
      <c r="J201" s="69"/>
      <c r="K201" s="69"/>
      <c r="L201" s="69"/>
      <c r="M201" s="69"/>
      <c r="N201" s="69"/>
      <c r="O201" s="84"/>
      <c r="P201" s="70"/>
      <c r="Q201" s="69"/>
      <c r="R201" s="69"/>
      <c r="S201" s="69"/>
      <c r="T201" s="69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4"/>
      <c r="BH201" s="74"/>
      <c r="BI201" s="74"/>
      <c r="BJ201" s="74"/>
      <c r="BK201" s="74"/>
      <c r="BL201" s="74"/>
      <c r="BM201" s="74"/>
      <c r="BN201" s="74"/>
      <c r="BO201" s="74"/>
      <c r="BP201" s="74"/>
      <c r="BQ201" s="74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</row>
    <row r="202" spans="1:84" s="7" customFormat="1" ht="16.5" customHeight="1" x14ac:dyDescent="0.2">
      <c r="A202" s="11"/>
      <c r="B202" s="11"/>
      <c r="C202" s="15"/>
      <c r="D202" s="208"/>
      <c r="E202" s="20" t="s">
        <v>37</v>
      </c>
      <c r="F202" s="12">
        <f>G202+P202</f>
        <v>3100</v>
      </c>
      <c r="G202" s="70">
        <f>H202+K202+L202+M202</f>
        <v>3100</v>
      </c>
      <c r="H202" s="69"/>
      <c r="I202" s="69"/>
      <c r="J202" s="69"/>
      <c r="K202" s="69"/>
      <c r="L202" s="69">
        <v>3100</v>
      </c>
      <c r="M202" s="69"/>
      <c r="N202" s="69"/>
      <c r="O202" s="84"/>
      <c r="P202" s="70"/>
      <c r="Q202" s="69"/>
      <c r="R202" s="69"/>
      <c r="S202" s="69"/>
      <c r="T202" s="69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  <c r="BM202" s="74"/>
      <c r="BN202" s="74"/>
      <c r="BO202" s="74"/>
      <c r="BP202" s="74"/>
      <c r="BQ202" s="74"/>
      <c r="BR202" s="74"/>
      <c r="BS202" s="74"/>
      <c r="BT202" s="74"/>
      <c r="BU202" s="74"/>
      <c r="BV202" s="74"/>
      <c r="BW202" s="74"/>
      <c r="BX202" s="74"/>
      <c r="BY202" s="74"/>
      <c r="BZ202" s="74"/>
      <c r="CA202" s="74"/>
      <c r="CB202" s="74"/>
      <c r="CC202" s="74"/>
      <c r="CD202" s="74"/>
      <c r="CE202" s="74"/>
      <c r="CF202" s="74"/>
    </row>
    <row r="203" spans="1:84" s="10" customFormat="1" ht="16.5" customHeight="1" x14ac:dyDescent="0.2">
      <c r="A203" s="19"/>
      <c r="B203" s="19"/>
      <c r="C203" s="13"/>
      <c r="D203" s="209"/>
      <c r="E203" s="21" t="s">
        <v>38</v>
      </c>
      <c r="F203" s="14">
        <f>F200-F201+F202</f>
        <v>370000</v>
      </c>
      <c r="G203" s="71">
        <f>G200-G201+G202</f>
        <v>370000</v>
      </c>
      <c r="H203" s="14"/>
      <c r="I203" s="14"/>
      <c r="J203" s="14"/>
      <c r="K203" s="14"/>
      <c r="L203" s="14">
        <f>L200-L201+L202</f>
        <v>370000</v>
      </c>
      <c r="M203" s="14"/>
      <c r="N203" s="14"/>
      <c r="O203" s="83"/>
      <c r="P203" s="71"/>
      <c r="Q203" s="14"/>
      <c r="R203" s="14"/>
      <c r="S203" s="73"/>
      <c r="T203" s="73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4"/>
      <c r="BH203" s="74"/>
      <c r="BI203" s="74"/>
      <c r="BJ203" s="74"/>
      <c r="BK203" s="74"/>
      <c r="BL203" s="74"/>
      <c r="BM203" s="74"/>
      <c r="BN203" s="74"/>
      <c r="BO203" s="74"/>
      <c r="BP203" s="74"/>
      <c r="BQ203" s="74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</row>
    <row r="204" spans="1:84" s="32" customFormat="1" ht="16.5" customHeight="1" x14ac:dyDescent="0.2">
      <c r="A204" s="86"/>
      <c r="B204" s="86"/>
      <c r="C204" s="210" t="s">
        <v>40</v>
      </c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2"/>
    </row>
    <row r="205" spans="1:84" s="32" customFormat="1" ht="16.5" customHeight="1" x14ac:dyDescent="0.2">
      <c r="A205" s="86"/>
      <c r="B205" s="85"/>
      <c r="C205" s="213" t="s">
        <v>109</v>
      </c>
      <c r="D205" s="214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5"/>
    </row>
    <row r="206" spans="1:84" s="32" customFormat="1" ht="40.5" customHeight="1" x14ac:dyDescent="0.2">
      <c r="A206" s="86"/>
      <c r="B206" s="85"/>
      <c r="C206" s="213" t="s">
        <v>131</v>
      </c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5"/>
    </row>
    <row r="207" spans="1:84" s="4" customFormat="1" ht="17.25" customHeight="1" x14ac:dyDescent="0.2">
      <c r="A207" s="11"/>
      <c r="B207" s="16">
        <v>85295</v>
      </c>
      <c r="C207" s="17"/>
      <c r="D207" s="204" t="s">
        <v>57</v>
      </c>
      <c r="E207" s="179" t="s">
        <v>35</v>
      </c>
      <c r="F207" s="174">
        <f>G207+P207</f>
        <v>405569</v>
      </c>
      <c r="G207" s="164">
        <f>H207+K207+L207+M207</f>
        <v>405569</v>
      </c>
      <c r="H207" s="72">
        <f>SUM(I207:J207)</f>
        <v>321569</v>
      </c>
      <c r="I207" s="72">
        <v>147009</v>
      </c>
      <c r="J207" s="72">
        <v>174560</v>
      </c>
      <c r="K207" s="72">
        <v>10000</v>
      </c>
      <c r="L207" s="72">
        <v>74000</v>
      </c>
      <c r="M207" s="72"/>
      <c r="N207" s="78"/>
      <c r="O207" s="80"/>
      <c r="P207" s="164"/>
      <c r="Q207" s="72"/>
      <c r="R207" s="78"/>
      <c r="S207" s="78"/>
      <c r="T207" s="78"/>
      <c r="U207" s="2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4"/>
      <c r="BH207" s="74"/>
      <c r="BI207" s="74"/>
      <c r="BJ207" s="74"/>
      <c r="BK207" s="74"/>
      <c r="BL207" s="74"/>
      <c r="BM207" s="74"/>
      <c r="BN207" s="74"/>
      <c r="BO207" s="74"/>
      <c r="BP207" s="74"/>
      <c r="BQ207" s="74"/>
      <c r="BR207" s="74"/>
      <c r="BS207" s="74"/>
      <c r="BT207" s="74"/>
      <c r="BU207" s="74"/>
      <c r="BV207" s="74"/>
      <c r="BW207" s="74"/>
      <c r="BX207" s="74"/>
      <c r="BY207" s="74"/>
      <c r="BZ207" s="74"/>
      <c r="CA207" s="74"/>
      <c r="CB207" s="74"/>
      <c r="CC207" s="74"/>
      <c r="CD207" s="74"/>
      <c r="CE207" s="74"/>
      <c r="CF207" s="74"/>
    </row>
    <row r="208" spans="1:84" s="7" customFormat="1" ht="17.25" customHeight="1" x14ac:dyDescent="0.2">
      <c r="A208" s="11"/>
      <c r="B208" s="11"/>
      <c r="C208" s="15"/>
      <c r="D208" s="205"/>
      <c r="E208" s="20" t="s">
        <v>36</v>
      </c>
      <c r="F208" s="12">
        <f>G208+P208</f>
        <v>10000</v>
      </c>
      <c r="G208" s="70">
        <f>H208+K208+L208+M208</f>
        <v>10000</v>
      </c>
      <c r="H208" s="69"/>
      <c r="I208" s="69"/>
      <c r="J208" s="69"/>
      <c r="K208" s="69"/>
      <c r="L208" s="69">
        <f t="shared" ref="L208" si="57">L212+L216+L220+L224+L228+L232+L236</f>
        <v>10000</v>
      </c>
      <c r="M208" s="69"/>
      <c r="N208" s="79"/>
      <c r="O208" s="82"/>
      <c r="P208" s="70"/>
      <c r="Q208" s="69"/>
      <c r="R208" s="79"/>
      <c r="S208" s="79"/>
      <c r="T208" s="79"/>
      <c r="U208" s="2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74"/>
      <c r="AK208" s="74"/>
      <c r="AL208" s="74"/>
      <c r="AM208" s="74"/>
      <c r="AN208" s="74"/>
      <c r="AO208" s="74"/>
      <c r="AP208" s="74"/>
      <c r="AQ208" s="74"/>
      <c r="AR208" s="74"/>
      <c r="AS208" s="74"/>
      <c r="AT208" s="74"/>
      <c r="AU208" s="74"/>
      <c r="AV208" s="74"/>
      <c r="AW208" s="74"/>
      <c r="AX208" s="74"/>
      <c r="AY208" s="74"/>
      <c r="AZ208" s="74"/>
      <c r="BA208" s="74"/>
      <c r="BB208" s="74"/>
      <c r="BC208" s="74"/>
      <c r="BD208" s="74"/>
      <c r="BE208" s="74"/>
      <c r="BF208" s="74"/>
      <c r="BG208" s="74"/>
      <c r="BH208" s="74"/>
      <c r="BI208" s="74"/>
      <c r="BJ208" s="74"/>
      <c r="BK208" s="74"/>
      <c r="BL208" s="74"/>
      <c r="BM208" s="74"/>
      <c r="BN208" s="74"/>
      <c r="BO208" s="74"/>
      <c r="BP208" s="74"/>
      <c r="BQ208" s="74"/>
      <c r="BR208" s="74"/>
      <c r="BS208" s="74"/>
      <c r="BT208" s="74"/>
      <c r="BU208" s="74"/>
      <c r="BV208" s="74"/>
      <c r="BW208" s="74"/>
      <c r="BX208" s="74"/>
      <c r="BY208" s="74"/>
      <c r="BZ208" s="74"/>
      <c r="CA208" s="74"/>
      <c r="CB208" s="74"/>
      <c r="CC208" s="74"/>
      <c r="CD208" s="74"/>
      <c r="CE208" s="74"/>
      <c r="CF208" s="74"/>
    </row>
    <row r="209" spans="1:84" s="7" customFormat="1" ht="17.25" customHeight="1" x14ac:dyDescent="0.2">
      <c r="A209" s="11"/>
      <c r="B209" s="11"/>
      <c r="C209" s="15"/>
      <c r="D209" s="205"/>
      <c r="E209" s="20" t="s">
        <v>37</v>
      </c>
      <c r="F209" s="12">
        <f>G209+P209</f>
        <v>82702</v>
      </c>
      <c r="G209" s="70">
        <f>H209+K209+L209+M209</f>
        <v>82702</v>
      </c>
      <c r="H209" s="69">
        <f>SUM(I209:J209)</f>
        <v>82702</v>
      </c>
      <c r="I209" s="69">
        <f>I213+I217+I221+I225+I229+I233+I237</f>
        <v>18622</v>
      </c>
      <c r="J209" s="69">
        <f t="shared" ref="J209" si="58">J213+J217+J221+J225+J229+J233+J237</f>
        <v>64080</v>
      </c>
      <c r="K209" s="69"/>
      <c r="L209" s="69"/>
      <c r="M209" s="69"/>
      <c r="N209" s="79"/>
      <c r="O209" s="82"/>
      <c r="P209" s="70"/>
      <c r="Q209" s="69"/>
      <c r="R209" s="79"/>
      <c r="S209" s="79"/>
      <c r="T209" s="79"/>
      <c r="U209" s="2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4"/>
      <c r="BH209" s="74"/>
      <c r="BI209" s="74"/>
      <c r="BJ209" s="74"/>
      <c r="BK209" s="74"/>
      <c r="BL209" s="74"/>
      <c r="BM209" s="74"/>
      <c r="BN209" s="74"/>
      <c r="BO209" s="74"/>
      <c r="BP209" s="74"/>
      <c r="BQ209" s="74"/>
      <c r="BR209" s="74"/>
      <c r="BS209" s="74"/>
      <c r="BT209" s="74"/>
      <c r="BU209" s="74"/>
      <c r="BV209" s="74"/>
      <c r="BW209" s="74"/>
      <c r="BX209" s="74"/>
      <c r="BY209" s="74"/>
      <c r="BZ209" s="74"/>
      <c r="CA209" s="74"/>
      <c r="CB209" s="74"/>
      <c r="CC209" s="74"/>
      <c r="CD209" s="74"/>
      <c r="CE209" s="74"/>
      <c r="CF209" s="74"/>
    </row>
    <row r="210" spans="1:84" s="10" customFormat="1" ht="17.25" customHeight="1" x14ac:dyDescent="0.2">
      <c r="A210" s="19"/>
      <c r="B210" s="19"/>
      <c r="C210" s="13"/>
      <c r="D210" s="206"/>
      <c r="E210" s="21" t="s">
        <v>38</v>
      </c>
      <c r="F210" s="14">
        <f t="shared" ref="F210:K210" si="59">F207-F208+F209</f>
        <v>478271</v>
      </c>
      <c r="G210" s="71">
        <f t="shared" si="59"/>
        <v>478271</v>
      </c>
      <c r="H210" s="14">
        <f t="shared" si="59"/>
        <v>404271</v>
      </c>
      <c r="I210" s="73">
        <f t="shared" si="59"/>
        <v>165631</v>
      </c>
      <c r="J210" s="73">
        <f t="shared" si="59"/>
        <v>238640</v>
      </c>
      <c r="K210" s="73">
        <f t="shared" si="59"/>
        <v>10000</v>
      </c>
      <c r="L210" s="73">
        <f>L207-L208+L209</f>
        <v>64000</v>
      </c>
      <c r="M210" s="14"/>
      <c r="N210" s="14"/>
      <c r="O210" s="83"/>
      <c r="P210" s="71"/>
      <c r="Q210" s="14"/>
      <c r="R210" s="14"/>
      <c r="S210" s="73"/>
      <c r="T210" s="73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74"/>
      <c r="AK210" s="74"/>
      <c r="AL210" s="74"/>
      <c r="AM210" s="74"/>
      <c r="AN210" s="74"/>
      <c r="AO210" s="74"/>
      <c r="AP210" s="74"/>
      <c r="AQ210" s="74"/>
      <c r="AR210" s="74"/>
      <c r="AS210" s="74"/>
      <c r="AT210" s="74"/>
      <c r="AU210" s="74"/>
      <c r="AV210" s="74"/>
      <c r="AW210" s="74"/>
      <c r="AX210" s="74"/>
      <c r="AY210" s="74"/>
      <c r="AZ210" s="74"/>
      <c r="BA210" s="74"/>
      <c r="BB210" s="74"/>
      <c r="BC210" s="74"/>
      <c r="BD210" s="74"/>
      <c r="BE210" s="74"/>
      <c r="BF210" s="74"/>
      <c r="BG210" s="74"/>
      <c r="BH210" s="74"/>
      <c r="BI210" s="74"/>
      <c r="BJ210" s="74"/>
      <c r="BK210" s="74"/>
      <c r="BL210" s="74"/>
      <c r="BM210" s="74"/>
      <c r="BN210" s="74"/>
      <c r="BO210" s="74"/>
      <c r="BP210" s="74"/>
      <c r="BQ210" s="74"/>
      <c r="BR210" s="74"/>
      <c r="BS210" s="74"/>
      <c r="BT210" s="74"/>
      <c r="BU210" s="74"/>
      <c r="BV210" s="74"/>
      <c r="BW210" s="74"/>
      <c r="BX210" s="74"/>
      <c r="BY210" s="74"/>
      <c r="BZ210" s="74"/>
      <c r="CA210" s="74"/>
      <c r="CB210" s="74"/>
      <c r="CC210" s="74"/>
      <c r="CD210" s="74"/>
      <c r="CE210" s="74"/>
      <c r="CF210" s="74"/>
    </row>
    <row r="211" spans="1:84" s="4" customFormat="1" ht="16.5" customHeight="1" x14ac:dyDescent="0.2">
      <c r="A211" s="15"/>
      <c r="B211" s="15"/>
      <c r="C211" s="15">
        <v>3110</v>
      </c>
      <c r="D211" s="207" t="s">
        <v>87</v>
      </c>
      <c r="E211" s="20" t="s">
        <v>35</v>
      </c>
      <c r="F211" s="12">
        <f>G211+P211</f>
        <v>74000</v>
      </c>
      <c r="G211" s="70">
        <f>H211+K211+L211+M211</f>
        <v>74000</v>
      </c>
      <c r="H211" s="69"/>
      <c r="I211" s="69"/>
      <c r="J211" s="69"/>
      <c r="K211" s="69"/>
      <c r="L211" s="69">
        <v>74000</v>
      </c>
      <c r="M211" s="69"/>
      <c r="N211" s="69"/>
      <c r="O211" s="84"/>
      <c r="P211" s="68"/>
      <c r="Q211" s="69"/>
      <c r="R211" s="69"/>
      <c r="S211" s="69"/>
      <c r="T211" s="69"/>
      <c r="U211" s="1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4"/>
      <c r="BH211" s="74"/>
      <c r="BI211" s="74"/>
      <c r="BJ211" s="74"/>
      <c r="BK211" s="74"/>
      <c r="BL211" s="74"/>
      <c r="BM211" s="74"/>
      <c r="BN211" s="74"/>
      <c r="BO211" s="74"/>
      <c r="BP211" s="74"/>
      <c r="BQ211" s="74"/>
      <c r="BR211" s="74"/>
      <c r="BS211" s="74"/>
      <c r="BT211" s="74"/>
      <c r="BU211" s="74"/>
      <c r="BV211" s="74"/>
      <c r="BW211" s="74"/>
      <c r="BX211" s="74"/>
      <c r="BY211" s="74"/>
      <c r="BZ211" s="74"/>
      <c r="CA211" s="74"/>
      <c r="CB211" s="74"/>
      <c r="CC211" s="74"/>
      <c r="CD211" s="74"/>
      <c r="CE211" s="74"/>
      <c r="CF211" s="74"/>
    </row>
    <row r="212" spans="1:84" s="7" customFormat="1" ht="16.5" customHeight="1" x14ac:dyDescent="0.2">
      <c r="A212" s="11"/>
      <c r="B212" s="11"/>
      <c r="C212" s="15"/>
      <c r="D212" s="208"/>
      <c r="E212" s="20" t="s">
        <v>36</v>
      </c>
      <c r="F212" s="12">
        <f>G212+P212</f>
        <v>10000</v>
      </c>
      <c r="G212" s="70">
        <f>H212+K212+L212+M212</f>
        <v>10000</v>
      </c>
      <c r="H212" s="69"/>
      <c r="I212" s="69"/>
      <c r="J212" s="69"/>
      <c r="K212" s="69"/>
      <c r="L212" s="69">
        <v>10000</v>
      </c>
      <c r="M212" s="69"/>
      <c r="N212" s="69"/>
      <c r="O212" s="84"/>
      <c r="P212" s="70"/>
      <c r="Q212" s="69"/>
      <c r="R212" s="69"/>
      <c r="S212" s="69"/>
      <c r="T212" s="69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  <c r="AK212" s="74"/>
      <c r="AL212" s="74"/>
      <c r="AM212" s="74"/>
      <c r="AN212" s="74"/>
      <c r="AO212" s="74"/>
      <c r="AP212" s="74"/>
      <c r="AQ212" s="74"/>
      <c r="AR212" s="74"/>
      <c r="AS212" s="74"/>
      <c r="AT212" s="74"/>
      <c r="AU212" s="74"/>
      <c r="AV212" s="74"/>
      <c r="AW212" s="74"/>
      <c r="AX212" s="74"/>
      <c r="AY212" s="74"/>
      <c r="AZ212" s="74"/>
      <c r="BA212" s="74"/>
      <c r="BB212" s="74"/>
      <c r="BC212" s="74"/>
      <c r="BD212" s="74"/>
      <c r="BE212" s="74"/>
      <c r="BF212" s="74"/>
      <c r="BG212" s="74"/>
      <c r="BH212" s="74"/>
      <c r="BI212" s="74"/>
      <c r="BJ212" s="74"/>
      <c r="BK212" s="74"/>
      <c r="BL212" s="74"/>
      <c r="BM212" s="74"/>
      <c r="BN212" s="74"/>
      <c r="BO212" s="74"/>
      <c r="BP212" s="74"/>
      <c r="BQ212" s="74"/>
      <c r="BR212" s="74"/>
      <c r="BS212" s="74"/>
      <c r="BT212" s="74"/>
      <c r="BU212" s="74"/>
      <c r="BV212" s="74"/>
      <c r="BW212" s="74"/>
      <c r="BX212" s="74"/>
      <c r="BY212" s="74"/>
      <c r="BZ212" s="74"/>
      <c r="CA212" s="74"/>
      <c r="CB212" s="74"/>
      <c r="CC212" s="74"/>
      <c r="CD212" s="74"/>
      <c r="CE212" s="74"/>
      <c r="CF212" s="74"/>
    </row>
    <row r="213" spans="1:84" s="7" customFormat="1" ht="16.5" customHeight="1" x14ac:dyDescent="0.2">
      <c r="A213" s="11"/>
      <c r="B213" s="11"/>
      <c r="C213" s="15"/>
      <c r="D213" s="208"/>
      <c r="E213" s="20" t="s">
        <v>37</v>
      </c>
      <c r="F213" s="12"/>
      <c r="G213" s="70"/>
      <c r="H213" s="69"/>
      <c r="I213" s="69"/>
      <c r="J213" s="69"/>
      <c r="K213" s="69"/>
      <c r="L213" s="69"/>
      <c r="M213" s="69"/>
      <c r="N213" s="69"/>
      <c r="O213" s="84"/>
      <c r="P213" s="70"/>
      <c r="Q213" s="69"/>
      <c r="R213" s="69"/>
      <c r="S213" s="69"/>
      <c r="T213" s="69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  <c r="BM213" s="74"/>
      <c r="BN213" s="74"/>
      <c r="BO213" s="74"/>
      <c r="BP213" s="74"/>
      <c r="BQ213" s="74"/>
      <c r="BR213" s="74"/>
      <c r="BS213" s="74"/>
      <c r="BT213" s="74"/>
      <c r="BU213" s="74"/>
      <c r="BV213" s="74"/>
      <c r="BW213" s="74"/>
      <c r="BX213" s="74"/>
      <c r="BY213" s="74"/>
      <c r="BZ213" s="74"/>
      <c r="CA213" s="74"/>
      <c r="CB213" s="74"/>
      <c r="CC213" s="74"/>
      <c r="CD213" s="74"/>
      <c r="CE213" s="74"/>
      <c r="CF213" s="74"/>
    </row>
    <row r="214" spans="1:84" s="10" customFormat="1" ht="16.5" customHeight="1" x14ac:dyDescent="0.2">
      <c r="A214" s="19"/>
      <c r="B214" s="19"/>
      <c r="C214" s="13"/>
      <c r="D214" s="209"/>
      <c r="E214" s="21" t="s">
        <v>38</v>
      </c>
      <c r="F214" s="14">
        <f>F211-F212+F213</f>
        <v>64000</v>
      </c>
      <c r="G214" s="71">
        <f>G211-G212+G213</f>
        <v>64000</v>
      </c>
      <c r="H214" s="14"/>
      <c r="I214" s="14"/>
      <c r="J214" s="14"/>
      <c r="K214" s="14"/>
      <c r="L214" s="14">
        <f>L211-L212+L213</f>
        <v>64000</v>
      </c>
      <c r="M214" s="14"/>
      <c r="N214" s="14"/>
      <c r="O214" s="83"/>
      <c r="P214" s="71"/>
      <c r="Q214" s="14"/>
      <c r="R214" s="14"/>
      <c r="S214" s="73"/>
      <c r="T214" s="73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  <c r="BM214" s="74"/>
      <c r="BN214" s="74"/>
      <c r="BO214" s="74"/>
      <c r="BP214" s="74"/>
      <c r="BQ214" s="74"/>
      <c r="BR214" s="74"/>
      <c r="BS214" s="74"/>
      <c r="BT214" s="74"/>
      <c r="BU214" s="74"/>
      <c r="BV214" s="74"/>
      <c r="BW214" s="74"/>
      <c r="BX214" s="74"/>
      <c r="BY214" s="74"/>
      <c r="BZ214" s="74"/>
      <c r="CA214" s="74"/>
      <c r="CB214" s="74"/>
      <c r="CC214" s="74"/>
      <c r="CD214" s="74"/>
      <c r="CE214" s="74"/>
      <c r="CF214" s="74"/>
    </row>
    <row r="215" spans="1:84" s="4" customFormat="1" ht="16.5" customHeight="1" x14ac:dyDescent="0.2">
      <c r="A215" s="15"/>
      <c r="B215" s="15"/>
      <c r="C215" s="15">
        <v>4010</v>
      </c>
      <c r="D215" s="207" t="s">
        <v>18</v>
      </c>
      <c r="E215" s="20" t="s">
        <v>35</v>
      </c>
      <c r="F215" s="12">
        <f>G215+P215</f>
        <v>90146</v>
      </c>
      <c r="G215" s="70">
        <f>H215+K215+L215+M215</f>
        <v>90146</v>
      </c>
      <c r="H215" s="69">
        <f>SUM(I215:J215)</f>
        <v>90146</v>
      </c>
      <c r="I215" s="69">
        <v>90146</v>
      </c>
      <c r="J215" s="46"/>
      <c r="K215" s="46"/>
      <c r="L215" s="46"/>
      <c r="M215" s="46"/>
      <c r="N215" s="46"/>
      <c r="O215" s="47"/>
      <c r="P215" s="52"/>
      <c r="Q215" s="46"/>
      <c r="R215" s="46"/>
      <c r="S215" s="46"/>
      <c r="T215" s="46"/>
      <c r="U215" s="6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</row>
    <row r="216" spans="1:84" s="7" customFormat="1" ht="16.5" customHeight="1" x14ac:dyDescent="0.2">
      <c r="A216" s="11"/>
      <c r="B216" s="11"/>
      <c r="C216" s="15"/>
      <c r="D216" s="208"/>
      <c r="E216" s="20" t="s">
        <v>36</v>
      </c>
      <c r="F216" s="12"/>
      <c r="G216" s="70"/>
      <c r="H216" s="69"/>
      <c r="I216" s="69"/>
      <c r="J216" s="46"/>
      <c r="K216" s="46"/>
      <c r="L216" s="46"/>
      <c r="M216" s="46"/>
      <c r="N216" s="46"/>
      <c r="O216" s="47"/>
      <c r="P216" s="42"/>
      <c r="Q216" s="46"/>
      <c r="R216" s="46"/>
      <c r="S216" s="46"/>
      <c r="T216" s="4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</row>
    <row r="217" spans="1:84" s="7" customFormat="1" ht="16.5" customHeight="1" x14ac:dyDescent="0.2">
      <c r="A217" s="11"/>
      <c r="B217" s="11"/>
      <c r="C217" s="15"/>
      <c r="D217" s="208"/>
      <c r="E217" s="20" t="s">
        <v>37</v>
      </c>
      <c r="F217" s="12">
        <f>G217+P217</f>
        <v>7190</v>
      </c>
      <c r="G217" s="70">
        <f>H217+K217+L217+M217</f>
        <v>7190</v>
      </c>
      <c r="H217" s="69">
        <f>SUM(I217:J217)</f>
        <v>7190</v>
      </c>
      <c r="I217" s="69">
        <v>7190</v>
      </c>
      <c r="J217" s="46"/>
      <c r="K217" s="46"/>
      <c r="L217" s="46"/>
      <c r="M217" s="46"/>
      <c r="N217" s="46"/>
      <c r="O217" s="47"/>
      <c r="P217" s="42"/>
      <c r="Q217" s="46"/>
      <c r="R217" s="46"/>
      <c r="S217" s="46"/>
      <c r="T217" s="46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</row>
    <row r="218" spans="1:84" s="10" customFormat="1" ht="16.5" customHeight="1" x14ac:dyDescent="0.2">
      <c r="A218" s="19"/>
      <c r="B218" s="19"/>
      <c r="C218" s="13"/>
      <c r="D218" s="209"/>
      <c r="E218" s="21" t="s">
        <v>38</v>
      </c>
      <c r="F218" s="14">
        <f>F215-F216+F217</f>
        <v>97336</v>
      </c>
      <c r="G218" s="71">
        <f>G215-G216+G217</f>
        <v>97336</v>
      </c>
      <c r="H218" s="14">
        <f>H215-H216+H217</f>
        <v>97336</v>
      </c>
      <c r="I218" s="14">
        <f>I215-I216+I217</f>
        <v>97336</v>
      </c>
      <c r="J218" s="49"/>
      <c r="K218" s="49"/>
      <c r="L218" s="49"/>
      <c r="M218" s="49"/>
      <c r="N218" s="49"/>
      <c r="O218" s="50"/>
      <c r="P218" s="48"/>
      <c r="Q218" s="49"/>
      <c r="R218" s="49"/>
      <c r="S218" s="51"/>
      <c r="T218" s="51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</row>
    <row r="219" spans="1:84" s="4" customFormat="1" ht="16.5" customHeight="1" x14ac:dyDescent="0.2">
      <c r="A219" s="15"/>
      <c r="B219" s="15"/>
      <c r="C219" s="15">
        <v>4110</v>
      </c>
      <c r="D219" s="207" t="s">
        <v>15</v>
      </c>
      <c r="E219" s="20" t="s">
        <v>35</v>
      </c>
      <c r="F219" s="12">
        <f>G219+P219</f>
        <v>21348</v>
      </c>
      <c r="G219" s="70">
        <f>H219+K219+L219+M219</f>
        <v>21348</v>
      </c>
      <c r="H219" s="69">
        <f>SUM(I219:J219)</f>
        <v>21348</v>
      </c>
      <c r="I219" s="69">
        <v>21348</v>
      </c>
      <c r="J219" s="46"/>
      <c r="K219" s="46"/>
      <c r="L219" s="46"/>
      <c r="M219" s="46"/>
      <c r="N219" s="46"/>
      <c r="O219" s="47"/>
      <c r="P219" s="52"/>
      <c r="Q219" s="46"/>
      <c r="R219" s="46"/>
      <c r="S219" s="46"/>
      <c r="T219" s="46"/>
      <c r="U219" s="6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</row>
    <row r="220" spans="1:84" s="7" customFormat="1" ht="16.5" customHeight="1" x14ac:dyDescent="0.2">
      <c r="A220" s="11"/>
      <c r="B220" s="11"/>
      <c r="C220" s="15"/>
      <c r="D220" s="208"/>
      <c r="E220" s="20" t="s">
        <v>36</v>
      </c>
      <c r="F220" s="12"/>
      <c r="G220" s="70"/>
      <c r="H220" s="69"/>
      <c r="I220" s="69"/>
      <c r="J220" s="46"/>
      <c r="K220" s="46"/>
      <c r="L220" s="46"/>
      <c r="M220" s="46"/>
      <c r="N220" s="46"/>
      <c r="O220" s="47"/>
      <c r="P220" s="42"/>
      <c r="Q220" s="46"/>
      <c r="R220" s="46"/>
      <c r="S220" s="46"/>
      <c r="T220" s="46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</row>
    <row r="221" spans="1:84" s="7" customFormat="1" ht="16.5" customHeight="1" x14ac:dyDescent="0.2">
      <c r="A221" s="11"/>
      <c r="B221" s="11"/>
      <c r="C221" s="15"/>
      <c r="D221" s="208"/>
      <c r="E221" s="20" t="s">
        <v>37</v>
      </c>
      <c r="F221" s="12">
        <f>G221+P221</f>
        <v>2255</v>
      </c>
      <c r="G221" s="70">
        <f>H221+K221+L221+M221</f>
        <v>2255</v>
      </c>
      <c r="H221" s="69">
        <f>SUM(I221:J221)</f>
        <v>2255</v>
      </c>
      <c r="I221" s="69">
        <v>2255</v>
      </c>
      <c r="J221" s="46"/>
      <c r="K221" s="46"/>
      <c r="L221" s="46"/>
      <c r="M221" s="46"/>
      <c r="N221" s="46"/>
      <c r="O221" s="47"/>
      <c r="P221" s="42"/>
      <c r="Q221" s="46"/>
      <c r="R221" s="46"/>
      <c r="S221" s="46"/>
      <c r="T221" s="46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</row>
    <row r="222" spans="1:84" s="10" customFormat="1" ht="16.5" customHeight="1" x14ac:dyDescent="0.2">
      <c r="A222" s="19"/>
      <c r="B222" s="19"/>
      <c r="C222" s="13"/>
      <c r="D222" s="209"/>
      <c r="E222" s="21" t="s">
        <v>38</v>
      </c>
      <c r="F222" s="14">
        <f>F219-F220+F221</f>
        <v>23603</v>
      </c>
      <c r="G222" s="71">
        <f>G219-G220+G221</f>
        <v>23603</v>
      </c>
      <c r="H222" s="14">
        <f>H219-H220+H221</f>
        <v>23603</v>
      </c>
      <c r="I222" s="14">
        <f>I219-I220+I221</f>
        <v>23603</v>
      </c>
      <c r="J222" s="49"/>
      <c r="K222" s="49"/>
      <c r="L222" s="49"/>
      <c r="M222" s="49"/>
      <c r="N222" s="49"/>
      <c r="O222" s="50"/>
      <c r="P222" s="48"/>
      <c r="Q222" s="49"/>
      <c r="R222" s="49"/>
      <c r="S222" s="51"/>
      <c r="T222" s="51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</row>
    <row r="223" spans="1:84" s="4" customFormat="1" ht="16.5" customHeight="1" x14ac:dyDescent="0.2">
      <c r="A223" s="15"/>
      <c r="B223" s="15"/>
      <c r="C223" s="15">
        <v>4120</v>
      </c>
      <c r="D223" s="207" t="s">
        <v>54</v>
      </c>
      <c r="E223" s="20" t="s">
        <v>35</v>
      </c>
      <c r="F223" s="12">
        <f>G223+P223</f>
        <v>3079</v>
      </c>
      <c r="G223" s="70">
        <f>H223+K223+L223+M223</f>
        <v>3079</v>
      </c>
      <c r="H223" s="69">
        <f>SUM(I223:J223)</f>
        <v>3079</v>
      </c>
      <c r="I223" s="69">
        <v>3079</v>
      </c>
      <c r="J223" s="46"/>
      <c r="K223" s="46"/>
      <c r="L223" s="46"/>
      <c r="M223" s="46"/>
      <c r="N223" s="46"/>
      <c r="O223" s="47"/>
      <c r="P223" s="52"/>
      <c r="Q223" s="46"/>
      <c r="R223" s="46"/>
      <c r="S223" s="46"/>
      <c r="T223" s="46"/>
      <c r="U223" s="6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</row>
    <row r="224" spans="1:84" s="7" customFormat="1" ht="16.5" customHeight="1" x14ac:dyDescent="0.2">
      <c r="A224" s="11"/>
      <c r="B224" s="11"/>
      <c r="C224" s="15"/>
      <c r="D224" s="208"/>
      <c r="E224" s="20" t="s">
        <v>36</v>
      </c>
      <c r="F224" s="12"/>
      <c r="G224" s="70"/>
      <c r="H224" s="69"/>
      <c r="I224" s="69"/>
      <c r="J224" s="46"/>
      <c r="K224" s="46"/>
      <c r="L224" s="46"/>
      <c r="M224" s="46"/>
      <c r="N224" s="46"/>
      <c r="O224" s="47"/>
      <c r="P224" s="42"/>
      <c r="Q224" s="46"/>
      <c r="R224" s="46"/>
      <c r="S224" s="46"/>
      <c r="T224" s="46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</row>
    <row r="225" spans="1:84" s="7" customFormat="1" ht="16.5" customHeight="1" x14ac:dyDescent="0.2">
      <c r="A225" s="11"/>
      <c r="B225" s="11"/>
      <c r="C225" s="15"/>
      <c r="D225" s="208"/>
      <c r="E225" s="20" t="s">
        <v>37</v>
      </c>
      <c r="F225" s="12">
        <f>G225+P225</f>
        <v>177</v>
      </c>
      <c r="G225" s="70">
        <f>H225+K225+L225+M225</f>
        <v>177</v>
      </c>
      <c r="H225" s="69">
        <f>SUM(I225:J225)</f>
        <v>177</v>
      </c>
      <c r="I225" s="69">
        <v>177</v>
      </c>
      <c r="J225" s="46"/>
      <c r="K225" s="46"/>
      <c r="L225" s="46"/>
      <c r="M225" s="46"/>
      <c r="N225" s="46"/>
      <c r="O225" s="47"/>
      <c r="P225" s="42"/>
      <c r="Q225" s="46"/>
      <c r="R225" s="46"/>
      <c r="S225" s="46"/>
      <c r="T225" s="46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</row>
    <row r="226" spans="1:84" s="10" customFormat="1" ht="16.5" customHeight="1" x14ac:dyDescent="0.2">
      <c r="A226" s="19"/>
      <c r="B226" s="19"/>
      <c r="C226" s="13"/>
      <c r="D226" s="209"/>
      <c r="E226" s="21" t="s">
        <v>38</v>
      </c>
      <c r="F226" s="14">
        <f>F223-F224+F225</f>
        <v>3256</v>
      </c>
      <c r="G226" s="71">
        <f>G223-G224+G225</f>
        <v>3256</v>
      </c>
      <c r="H226" s="14">
        <f>H223-H224+H225</f>
        <v>3256</v>
      </c>
      <c r="I226" s="14">
        <f>I223-I224+I225</f>
        <v>3256</v>
      </c>
      <c r="J226" s="49"/>
      <c r="K226" s="49"/>
      <c r="L226" s="49"/>
      <c r="M226" s="49"/>
      <c r="N226" s="49"/>
      <c r="O226" s="50"/>
      <c r="P226" s="48"/>
      <c r="Q226" s="49"/>
      <c r="R226" s="49"/>
      <c r="S226" s="51"/>
      <c r="T226" s="51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</row>
    <row r="227" spans="1:84" s="4" customFormat="1" ht="16.5" customHeight="1" x14ac:dyDescent="0.2">
      <c r="A227" s="15"/>
      <c r="B227" s="15"/>
      <c r="C227" s="15">
        <v>4170</v>
      </c>
      <c r="D227" s="207" t="s">
        <v>52</v>
      </c>
      <c r="E227" s="20" t="s">
        <v>35</v>
      </c>
      <c r="F227" s="12">
        <f>G227+P227</f>
        <v>32000</v>
      </c>
      <c r="G227" s="70">
        <f>H227+K227+L227+M227</f>
        <v>32000</v>
      </c>
      <c r="H227" s="69">
        <f>SUM(I227:J227)</f>
        <v>32000</v>
      </c>
      <c r="I227" s="69">
        <v>32000</v>
      </c>
      <c r="J227" s="69"/>
      <c r="K227" s="69"/>
      <c r="L227" s="69"/>
      <c r="M227" s="69"/>
      <c r="N227" s="69"/>
      <c r="O227" s="84"/>
      <c r="P227" s="68"/>
      <c r="Q227" s="69"/>
      <c r="R227" s="69"/>
      <c r="S227" s="69"/>
      <c r="T227" s="69"/>
      <c r="U227" s="1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4"/>
      <c r="BH227" s="74"/>
      <c r="BI227" s="74"/>
      <c r="BJ227" s="74"/>
      <c r="BK227" s="74"/>
      <c r="BL227" s="74"/>
      <c r="BM227" s="74"/>
      <c r="BN227" s="74"/>
      <c r="BO227" s="74"/>
      <c r="BP227" s="74"/>
      <c r="BQ227" s="74"/>
      <c r="BR227" s="74"/>
      <c r="BS227" s="74"/>
      <c r="BT227" s="74"/>
      <c r="BU227" s="74"/>
      <c r="BV227" s="74"/>
      <c r="BW227" s="74"/>
      <c r="BX227" s="74"/>
      <c r="BY227" s="74"/>
      <c r="BZ227" s="74"/>
      <c r="CA227" s="74"/>
      <c r="CB227" s="74"/>
      <c r="CC227" s="74"/>
      <c r="CD227" s="74"/>
      <c r="CE227" s="74"/>
      <c r="CF227" s="74"/>
    </row>
    <row r="228" spans="1:84" s="7" customFormat="1" ht="16.5" customHeight="1" x14ac:dyDescent="0.2">
      <c r="A228" s="11"/>
      <c r="B228" s="11"/>
      <c r="C228" s="15"/>
      <c r="D228" s="208"/>
      <c r="E228" s="20" t="s">
        <v>36</v>
      </c>
      <c r="F228" s="12"/>
      <c r="G228" s="70"/>
      <c r="H228" s="69"/>
      <c r="I228" s="69"/>
      <c r="J228" s="69"/>
      <c r="K228" s="69"/>
      <c r="L228" s="69"/>
      <c r="M228" s="69"/>
      <c r="N228" s="69"/>
      <c r="O228" s="84"/>
      <c r="P228" s="70"/>
      <c r="Q228" s="69"/>
      <c r="R228" s="69"/>
      <c r="S228" s="69"/>
      <c r="T228" s="69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L228" s="74"/>
      <c r="AM228" s="74"/>
      <c r="AN228" s="74"/>
      <c r="AO228" s="74"/>
      <c r="AP228" s="74"/>
      <c r="AQ228" s="74"/>
      <c r="AR228" s="74"/>
      <c r="AS228" s="74"/>
      <c r="AT228" s="74"/>
      <c r="AU228" s="74"/>
      <c r="AV228" s="74"/>
      <c r="AW228" s="74"/>
      <c r="AX228" s="74"/>
      <c r="AY228" s="74"/>
      <c r="AZ228" s="74"/>
      <c r="BA228" s="74"/>
      <c r="BB228" s="74"/>
      <c r="BC228" s="74"/>
      <c r="BD228" s="74"/>
      <c r="BE228" s="74"/>
      <c r="BF228" s="74"/>
      <c r="BG228" s="74"/>
      <c r="BH228" s="74"/>
      <c r="BI228" s="74"/>
      <c r="BJ228" s="74"/>
      <c r="BK228" s="74"/>
      <c r="BL228" s="74"/>
      <c r="BM228" s="74"/>
      <c r="BN228" s="74"/>
      <c r="BO228" s="74"/>
      <c r="BP228" s="74"/>
      <c r="BQ228" s="74"/>
      <c r="BR228" s="74"/>
      <c r="BS228" s="74"/>
      <c r="BT228" s="74"/>
      <c r="BU228" s="74"/>
      <c r="BV228" s="74"/>
      <c r="BW228" s="74"/>
      <c r="BX228" s="74"/>
      <c r="BY228" s="74"/>
      <c r="BZ228" s="74"/>
      <c r="CA228" s="74"/>
      <c r="CB228" s="74"/>
      <c r="CC228" s="74"/>
      <c r="CD228" s="74"/>
      <c r="CE228" s="74"/>
      <c r="CF228" s="74"/>
    </row>
    <row r="229" spans="1:84" s="7" customFormat="1" ht="16.5" customHeight="1" x14ac:dyDescent="0.2">
      <c r="A229" s="11"/>
      <c r="B229" s="11"/>
      <c r="C229" s="15"/>
      <c r="D229" s="208"/>
      <c r="E229" s="20" t="s">
        <v>37</v>
      </c>
      <c r="F229" s="12">
        <f>G229+P229</f>
        <v>9000</v>
      </c>
      <c r="G229" s="70">
        <f>H229+K229+L229+M229</f>
        <v>9000</v>
      </c>
      <c r="H229" s="69">
        <f>SUM(I229:J229)</f>
        <v>9000</v>
      </c>
      <c r="I229" s="69">
        <v>9000</v>
      </c>
      <c r="J229" s="69"/>
      <c r="K229" s="69"/>
      <c r="L229" s="69"/>
      <c r="M229" s="69"/>
      <c r="N229" s="69"/>
      <c r="O229" s="84"/>
      <c r="P229" s="70"/>
      <c r="Q229" s="69"/>
      <c r="R229" s="69"/>
      <c r="S229" s="69"/>
      <c r="T229" s="69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4"/>
      <c r="BH229" s="74"/>
      <c r="BI229" s="74"/>
      <c r="BJ229" s="74"/>
      <c r="BK229" s="74"/>
      <c r="BL229" s="74"/>
      <c r="BM229" s="74"/>
      <c r="BN229" s="74"/>
      <c r="BO229" s="74"/>
      <c r="BP229" s="74"/>
      <c r="BQ229" s="74"/>
      <c r="BR229" s="74"/>
      <c r="BS229" s="74"/>
      <c r="BT229" s="74"/>
      <c r="BU229" s="74"/>
      <c r="BV229" s="74"/>
      <c r="BW229" s="74"/>
      <c r="BX229" s="74"/>
      <c r="BY229" s="74"/>
      <c r="BZ229" s="74"/>
      <c r="CA229" s="74"/>
      <c r="CB229" s="74"/>
      <c r="CC229" s="74"/>
      <c r="CD229" s="74"/>
      <c r="CE229" s="74"/>
      <c r="CF229" s="74"/>
    </row>
    <row r="230" spans="1:84" s="10" customFormat="1" ht="16.5" customHeight="1" x14ac:dyDescent="0.2">
      <c r="A230" s="19"/>
      <c r="B230" s="19"/>
      <c r="C230" s="13"/>
      <c r="D230" s="209"/>
      <c r="E230" s="21" t="s">
        <v>38</v>
      </c>
      <c r="F230" s="14">
        <f>F227-F228+F229</f>
        <v>41000</v>
      </c>
      <c r="G230" s="71">
        <f>G227-G228+G229</f>
        <v>41000</v>
      </c>
      <c r="H230" s="14">
        <f>H227-H228+H229</f>
        <v>41000</v>
      </c>
      <c r="I230" s="14">
        <f>I227-I228+I229</f>
        <v>41000</v>
      </c>
      <c r="J230" s="14"/>
      <c r="K230" s="14"/>
      <c r="L230" s="14"/>
      <c r="M230" s="14"/>
      <c r="N230" s="14"/>
      <c r="O230" s="83"/>
      <c r="P230" s="71"/>
      <c r="Q230" s="14"/>
      <c r="R230" s="14"/>
      <c r="S230" s="73"/>
      <c r="T230" s="73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  <c r="AK230" s="74"/>
      <c r="AL230" s="74"/>
      <c r="AM230" s="74"/>
      <c r="AN230" s="74"/>
      <c r="AO230" s="74"/>
      <c r="AP230" s="74"/>
      <c r="AQ230" s="74"/>
      <c r="AR230" s="74"/>
      <c r="AS230" s="74"/>
      <c r="AT230" s="74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  <c r="BM230" s="74"/>
      <c r="BN230" s="74"/>
      <c r="BO230" s="74"/>
      <c r="BP230" s="74"/>
      <c r="BQ230" s="74"/>
      <c r="BR230" s="74"/>
      <c r="BS230" s="74"/>
      <c r="BT230" s="74"/>
      <c r="BU230" s="74"/>
      <c r="BV230" s="74"/>
      <c r="BW230" s="74"/>
      <c r="BX230" s="74"/>
      <c r="BY230" s="74"/>
      <c r="BZ230" s="74"/>
      <c r="CA230" s="74"/>
      <c r="CB230" s="74"/>
      <c r="CC230" s="74"/>
      <c r="CD230" s="74"/>
      <c r="CE230" s="74"/>
      <c r="CF230" s="74"/>
    </row>
    <row r="231" spans="1:84" s="1" customFormat="1" ht="16.5" customHeight="1" x14ac:dyDescent="0.2">
      <c r="A231" s="15"/>
      <c r="B231" s="15"/>
      <c r="C231" s="15">
        <v>4210</v>
      </c>
      <c r="D231" s="207" t="s">
        <v>78</v>
      </c>
      <c r="E231" s="20" t="s">
        <v>35</v>
      </c>
      <c r="F231" s="12">
        <f t="shared" ref="F231" si="60">G231+P231</f>
        <v>11520</v>
      </c>
      <c r="G231" s="70">
        <f t="shared" ref="G231" si="61">H231+K231+L231+M231</f>
        <v>11520</v>
      </c>
      <c r="H231" s="69">
        <f t="shared" ref="H231" si="62">SUM(I231:J231)</f>
        <v>11520</v>
      </c>
      <c r="I231" s="69"/>
      <c r="J231" s="69">
        <v>11520</v>
      </c>
      <c r="K231" s="46"/>
      <c r="L231" s="46"/>
      <c r="M231" s="46"/>
      <c r="N231" s="46"/>
      <c r="O231" s="47"/>
      <c r="P231" s="52"/>
      <c r="Q231" s="46"/>
      <c r="R231" s="46"/>
      <c r="S231" s="46"/>
      <c r="T231" s="46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</row>
    <row r="232" spans="1:84" s="7" customFormat="1" ht="16.5" customHeight="1" x14ac:dyDescent="0.2">
      <c r="A232" s="11"/>
      <c r="B232" s="11"/>
      <c r="C232" s="15"/>
      <c r="D232" s="208"/>
      <c r="E232" s="20" t="s">
        <v>36</v>
      </c>
      <c r="F232" s="12"/>
      <c r="G232" s="70"/>
      <c r="H232" s="69"/>
      <c r="I232" s="69"/>
      <c r="J232" s="69"/>
      <c r="K232" s="46"/>
      <c r="L232" s="46"/>
      <c r="M232" s="46"/>
      <c r="N232" s="46"/>
      <c r="O232" s="47"/>
      <c r="P232" s="42"/>
      <c r="Q232" s="46"/>
      <c r="R232" s="46"/>
      <c r="S232" s="46"/>
      <c r="T232" s="46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</row>
    <row r="233" spans="1:84" s="7" customFormat="1" ht="16.5" customHeight="1" x14ac:dyDescent="0.2">
      <c r="A233" s="11"/>
      <c r="B233" s="11"/>
      <c r="C233" s="15"/>
      <c r="D233" s="208"/>
      <c r="E233" s="20" t="s">
        <v>37</v>
      </c>
      <c r="F233" s="12">
        <f t="shared" ref="F233" si="63">G233+P233</f>
        <v>35981</v>
      </c>
      <c r="G233" s="70">
        <f t="shared" ref="G233" si="64">H233+K233+L233+M233</f>
        <v>35981</v>
      </c>
      <c r="H233" s="69">
        <f t="shared" ref="H233" si="65">SUM(I233:J233)</f>
        <v>35981</v>
      </c>
      <c r="I233" s="69"/>
      <c r="J233" s="69">
        <v>35981</v>
      </c>
      <c r="K233" s="46"/>
      <c r="L233" s="46"/>
      <c r="M233" s="46"/>
      <c r="N233" s="46"/>
      <c r="O233" s="47"/>
      <c r="P233" s="42"/>
      <c r="Q233" s="46"/>
      <c r="R233" s="46"/>
      <c r="S233" s="46"/>
      <c r="T233" s="46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</row>
    <row r="234" spans="1:84" s="10" customFormat="1" ht="16.5" customHeight="1" x14ac:dyDescent="0.2">
      <c r="A234" s="19"/>
      <c r="B234" s="19"/>
      <c r="C234" s="13"/>
      <c r="D234" s="209"/>
      <c r="E234" s="21" t="s">
        <v>38</v>
      </c>
      <c r="F234" s="14">
        <f t="shared" ref="F234" si="66">F231-F232+F233</f>
        <v>47501</v>
      </c>
      <c r="G234" s="71">
        <f t="shared" ref="G234" si="67">G231-G232+G233</f>
        <v>47501</v>
      </c>
      <c r="H234" s="14">
        <f t="shared" ref="H234" si="68">H231-H232+H233</f>
        <v>47501</v>
      </c>
      <c r="I234" s="14"/>
      <c r="J234" s="14">
        <f t="shared" ref="J234" si="69">J231-J232+J233</f>
        <v>47501</v>
      </c>
      <c r="K234" s="49"/>
      <c r="L234" s="49"/>
      <c r="M234" s="49"/>
      <c r="N234" s="49"/>
      <c r="O234" s="50"/>
      <c r="P234" s="48"/>
      <c r="Q234" s="49"/>
      <c r="R234" s="49"/>
      <c r="S234" s="51"/>
      <c r="T234" s="51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</row>
    <row r="235" spans="1:84" s="1" customFormat="1" ht="16.5" customHeight="1" x14ac:dyDescent="0.2">
      <c r="A235" s="15"/>
      <c r="B235" s="15"/>
      <c r="C235" s="15">
        <v>4300</v>
      </c>
      <c r="D235" s="207" t="s">
        <v>129</v>
      </c>
      <c r="E235" s="20" t="s">
        <v>35</v>
      </c>
      <c r="F235" s="12">
        <f t="shared" ref="F235" si="70">G235+P235</f>
        <v>144580</v>
      </c>
      <c r="G235" s="70">
        <f t="shared" ref="G235" si="71">H235+K235+L235+M235</f>
        <v>144580</v>
      </c>
      <c r="H235" s="69">
        <f t="shared" ref="H235" si="72">SUM(I235:J235)</f>
        <v>144580</v>
      </c>
      <c r="I235" s="69"/>
      <c r="J235" s="69">
        <v>144580</v>
      </c>
      <c r="K235" s="46"/>
      <c r="L235" s="46"/>
      <c r="M235" s="46"/>
      <c r="N235" s="46"/>
      <c r="O235" s="47"/>
      <c r="P235" s="52"/>
      <c r="Q235" s="46"/>
      <c r="R235" s="46"/>
      <c r="S235" s="46"/>
      <c r="T235" s="46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</row>
    <row r="236" spans="1:84" s="7" customFormat="1" ht="16.5" customHeight="1" x14ac:dyDescent="0.2">
      <c r="A236" s="11"/>
      <c r="B236" s="11"/>
      <c r="C236" s="15"/>
      <c r="D236" s="208"/>
      <c r="E236" s="20" t="s">
        <v>36</v>
      </c>
      <c r="F236" s="12"/>
      <c r="G236" s="70"/>
      <c r="H236" s="69"/>
      <c r="I236" s="69"/>
      <c r="J236" s="69"/>
      <c r="K236" s="46"/>
      <c r="L236" s="46"/>
      <c r="M236" s="46"/>
      <c r="N236" s="46"/>
      <c r="O236" s="47"/>
      <c r="P236" s="42"/>
      <c r="Q236" s="46"/>
      <c r="R236" s="46"/>
      <c r="S236" s="46"/>
      <c r="T236" s="4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</row>
    <row r="237" spans="1:84" s="7" customFormat="1" ht="16.5" customHeight="1" x14ac:dyDescent="0.2">
      <c r="A237" s="11"/>
      <c r="B237" s="11"/>
      <c r="C237" s="15"/>
      <c r="D237" s="208"/>
      <c r="E237" s="20" t="s">
        <v>37</v>
      </c>
      <c r="F237" s="12">
        <f t="shared" ref="F237" si="73">G237+P237</f>
        <v>28099</v>
      </c>
      <c r="G237" s="70">
        <f t="shared" ref="G237" si="74">H237+K237+L237+M237</f>
        <v>28099</v>
      </c>
      <c r="H237" s="69">
        <f t="shared" ref="H237" si="75">SUM(I237:J237)</f>
        <v>28099</v>
      </c>
      <c r="I237" s="69"/>
      <c r="J237" s="69">
        <v>28099</v>
      </c>
      <c r="K237" s="46"/>
      <c r="L237" s="46"/>
      <c r="M237" s="46"/>
      <c r="N237" s="46"/>
      <c r="O237" s="47"/>
      <c r="P237" s="42"/>
      <c r="Q237" s="46"/>
      <c r="R237" s="46"/>
      <c r="S237" s="46"/>
      <c r="T237" s="46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</row>
    <row r="238" spans="1:84" s="10" customFormat="1" ht="16.5" customHeight="1" x14ac:dyDescent="0.2">
      <c r="A238" s="19"/>
      <c r="B238" s="19"/>
      <c r="C238" s="13"/>
      <c r="D238" s="209"/>
      <c r="E238" s="21" t="s">
        <v>38</v>
      </c>
      <c r="F238" s="14">
        <f t="shared" ref="F238" si="76">F235-F236+F237</f>
        <v>172679</v>
      </c>
      <c r="G238" s="71">
        <f t="shared" ref="G238" si="77">G235-G236+G237</f>
        <v>172679</v>
      </c>
      <c r="H238" s="14">
        <f t="shared" ref="H238" si="78">H235-H236+H237</f>
        <v>172679</v>
      </c>
      <c r="I238" s="14"/>
      <c r="J238" s="14">
        <f t="shared" ref="J238" si="79">J235-J236+J237</f>
        <v>172679</v>
      </c>
      <c r="K238" s="49"/>
      <c r="L238" s="49"/>
      <c r="M238" s="49"/>
      <c r="N238" s="49"/>
      <c r="O238" s="50"/>
      <c r="P238" s="48"/>
      <c r="Q238" s="49"/>
      <c r="R238" s="49"/>
      <c r="S238" s="51"/>
      <c r="T238" s="51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</row>
    <row r="239" spans="1:84" s="32" customFormat="1" ht="16.5" customHeight="1" x14ac:dyDescent="0.2">
      <c r="A239" s="86"/>
      <c r="B239" s="86"/>
      <c r="C239" s="210" t="s">
        <v>40</v>
      </c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2"/>
    </row>
    <row r="240" spans="1:84" s="32" customFormat="1" ht="16.5" customHeight="1" x14ac:dyDescent="0.2">
      <c r="A240" s="86"/>
      <c r="B240" s="85"/>
      <c r="C240" s="213" t="s">
        <v>91</v>
      </c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5"/>
    </row>
    <row r="241" spans="1:84" s="32" customFormat="1" ht="16.5" customHeight="1" x14ac:dyDescent="0.2">
      <c r="A241" s="86"/>
      <c r="B241" s="85"/>
      <c r="C241" s="213" t="s">
        <v>92</v>
      </c>
      <c r="D241" s="214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  <c r="T241" s="215"/>
    </row>
    <row r="242" spans="1:84" s="32" customFormat="1" ht="16.5" customHeight="1" x14ac:dyDescent="0.2">
      <c r="A242" s="86"/>
      <c r="B242" s="85"/>
      <c r="C242" s="213" t="s">
        <v>93</v>
      </c>
      <c r="D242" s="214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5"/>
    </row>
    <row r="243" spans="1:84" s="32" customFormat="1" ht="16.5" customHeight="1" x14ac:dyDescent="0.2">
      <c r="A243" s="86"/>
      <c r="B243" s="85"/>
      <c r="C243" s="213" t="s">
        <v>94</v>
      </c>
      <c r="D243" s="214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215"/>
    </row>
    <row r="244" spans="1:84" s="32" customFormat="1" ht="4.5" customHeight="1" x14ac:dyDescent="0.2">
      <c r="A244" s="86"/>
      <c r="B244" s="85"/>
      <c r="C244" s="213"/>
      <c r="D244" s="214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5"/>
    </row>
    <row r="245" spans="1:84" s="32" customFormat="1" ht="28.5" customHeight="1" x14ac:dyDescent="0.2">
      <c r="A245" s="86"/>
      <c r="B245" s="85"/>
      <c r="C245" s="213" t="s">
        <v>122</v>
      </c>
      <c r="D245" s="214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  <c r="S245" s="214"/>
      <c r="T245" s="215"/>
    </row>
    <row r="246" spans="1:84" s="32" customFormat="1" ht="16.5" customHeight="1" x14ac:dyDescent="0.2">
      <c r="A246" s="86"/>
      <c r="B246" s="85"/>
      <c r="C246" s="213" t="s">
        <v>123</v>
      </c>
      <c r="D246" s="214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  <c r="P246" s="214"/>
      <c r="Q246" s="214"/>
      <c r="R246" s="214"/>
      <c r="S246" s="214"/>
      <c r="T246" s="215"/>
    </row>
    <row r="247" spans="1:84" s="32" customFormat="1" ht="16.5" customHeight="1" x14ac:dyDescent="0.2">
      <c r="A247" s="86"/>
      <c r="B247" s="85"/>
      <c r="C247" s="213" t="s">
        <v>124</v>
      </c>
      <c r="D247" s="214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5"/>
    </row>
    <row r="248" spans="1:84" s="32" customFormat="1" ht="16.5" customHeight="1" x14ac:dyDescent="0.2">
      <c r="A248" s="86"/>
      <c r="B248" s="85"/>
      <c r="C248" s="213" t="s">
        <v>125</v>
      </c>
      <c r="D248" s="214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5"/>
    </row>
    <row r="249" spans="1:84" s="32" customFormat="1" ht="5.25" customHeight="1" x14ac:dyDescent="0.2">
      <c r="A249" s="86"/>
      <c r="B249" s="85"/>
      <c r="C249" s="213"/>
      <c r="D249" s="214"/>
      <c r="E249" s="214"/>
      <c r="F249" s="214"/>
      <c r="G249" s="214"/>
      <c r="H249" s="214"/>
      <c r="I249" s="214"/>
      <c r="J249" s="214"/>
      <c r="K249" s="214"/>
      <c r="L249" s="214"/>
      <c r="M249" s="214"/>
      <c r="N249" s="214"/>
      <c r="O249" s="214"/>
      <c r="P249" s="214"/>
      <c r="Q249" s="214"/>
      <c r="R249" s="214"/>
      <c r="S249" s="214"/>
      <c r="T249" s="215"/>
    </row>
    <row r="250" spans="1:84" s="32" customFormat="1" ht="16.5" customHeight="1" x14ac:dyDescent="0.2">
      <c r="A250" s="86"/>
      <c r="B250" s="85"/>
      <c r="C250" s="213" t="s">
        <v>127</v>
      </c>
      <c r="D250" s="214"/>
      <c r="E250" s="214"/>
      <c r="F250" s="21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5"/>
    </row>
    <row r="251" spans="1:84" s="32" customFormat="1" ht="40.5" customHeight="1" x14ac:dyDescent="0.2">
      <c r="A251" s="86"/>
      <c r="B251" s="85"/>
      <c r="C251" s="213" t="s">
        <v>128</v>
      </c>
      <c r="D251" s="214"/>
      <c r="E251" s="214"/>
      <c r="F251" s="214"/>
      <c r="G251" s="214"/>
      <c r="H251" s="214"/>
      <c r="I251" s="214"/>
      <c r="J251" s="214"/>
      <c r="K251" s="214"/>
      <c r="L251" s="214"/>
      <c r="M251" s="214"/>
      <c r="N251" s="214"/>
      <c r="O251" s="214"/>
      <c r="P251" s="214"/>
      <c r="Q251" s="214"/>
      <c r="R251" s="214"/>
      <c r="S251" s="214"/>
      <c r="T251" s="215"/>
    </row>
    <row r="252" spans="1:84" s="1" customFormat="1" ht="18" customHeight="1" x14ac:dyDescent="0.2">
      <c r="A252" s="142">
        <v>854</v>
      </c>
      <c r="B252" s="142"/>
      <c r="C252" s="185"/>
      <c r="D252" s="219" t="s">
        <v>7</v>
      </c>
      <c r="E252" s="170" t="s">
        <v>35</v>
      </c>
      <c r="F252" s="186">
        <f>G252+P252</f>
        <v>2266384</v>
      </c>
      <c r="G252" s="162">
        <f>H252+K252+L252+M252</f>
        <v>2266384</v>
      </c>
      <c r="H252" s="146">
        <f>SUM(I252:J252)</f>
        <v>2097545</v>
      </c>
      <c r="I252" s="146">
        <v>1980926</v>
      </c>
      <c r="J252" s="146">
        <v>116619</v>
      </c>
      <c r="K252" s="146">
        <v>99000</v>
      </c>
      <c r="L252" s="146">
        <v>69839</v>
      </c>
      <c r="M252" s="147"/>
      <c r="N252" s="147"/>
      <c r="O252" s="148"/>
      <c r="P252" s="187"/>
      <c r="Q252" s="147"/>
      <c r="R252" s="147"/>
      <c r="S252" s="147"/>
      <c r="T252" s="147"/>
      <c r="U252" s="2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  <c r="AK252" s="74"/>
      <c r="AL252" s="74"/>
      <c r="AM252" s="74"/>
      <c r="AN252" s="74"/>
      <c r="AO252" s="74"/>
      <c r="AP252" s="74"/>
      <c r="AQ252" s="74"/>
      <c r="AR252" s="74"/>
      <c r="AS252" s="74"/>
      <c r="AT252" s="74"/>
      <c r="AU252" s="74"/>
      <c r="AV252" s="74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BM252" s="74"/>
      <c r="BN252" s="74"/>
      <c r="BO252" s="74"/>
      <c r="BP252" s="74"/>
      <c r="BQ252" s="74"/>
      <c r="BR252" s="74"/>
      <c r="BS252" s="74"/>
      <c r="BT252" s="74"/>
      <c r="BU252" s="74"/>
      <c r="BV252" s="74"/>
      <c r="BW252" s="74"/>
      <c r="BX252" s="74"/>
      <c r="BY252" s="74"/>
      <c r="BZ252" s="74"/>
      <c r="CA252" s="74"/>
      <c r="CB252" s="74"/>
      <c r="CC252" s="74"/>
      <c r="CD252" s="74"/>
      <c r="CE252" s="74"/>
      <c r="CF252" s="74"/>
    </row>
    <row r="253" spans="1:84" s="7" customFormat="1" ht="18" customHeight="1" x14ac:dyDescent="0.2">
      <c r="A253" s="149"/>
      <c r="B253" s="149"/>
      <c r="C253" s="143"/>
      <c r="D253" s="220"/>
      <c r="E253" s="144" t="s">
        <v>36</v>
      </c>
      <c r="F253" s="145"/>
      <c r="G253" s="132"/>
      <c r="H253" s="133"/>
      <c r="I253" s="133"/>
      <c r="J253" s="133"/>
      <c r="K253" s="133"/>
      <c r="L253" s="133"/>
      <c r="M253" s="55"/>
      <c r="N253" s="55"/>
      <c r="O253" s="56"/>
      <c r="P253" s="59"/>
      <c r="Q253" s="55"/>
      <c r="R253" s="55"/>
      <c r="S253" s="55"/>
      <c r="T253" s="55"/>
      <c r="U253" s="8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</row>
    <row r="254" spans="1:84" s="7" customFormat="1" ht="18" customHeight="1" x14ac:dyDescent="0.2">
      <c r="A254" s="149"/>
      <c r="B254" s="149"/>
      <c r="C254" s="143"/>
      <c r="D254" s="220"/>
      <c r="E254" s="144" t="s">
        <v>37</v>
      </c>
      <c r="F254" s="145">
        <f>G254+P254</f>
        <v>14883</v>
      </c>
      <c r="G254" s="132">
        <f>H254+K254+L254+M254</f>
        <v>14883</v>
      </c>
      <c r="H254" s="133"/>
      <c r="I254" s="133"/>
      <c r="J254" s="133"/>
      <c r="K254" s="133"/>
      <c r="L254" s="133">
        <f>L258</f>
        <v>14883</v>
      </c>
      <c r="M254" s="55"/>
      <c r="N254" s="55"/>
      <c r="O254" s="56"/>
      <c r="P254" s="59"/>
      <c r="Q254" s="55"/>
      <c r="R254" s="55"/>
      <c r="S254" s="55"/>
      <c r="T254" s="55"/>
      <c r="U254" s="8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</row>
    <row r="255" spans="1:84" s="10" customFormat="1" ht="18" customHeight="1" x14ac:dyDescent="0.2">
      <c r="A255" s="143"/>
      <c r="B255" s="143"/>
      <c r="C255" s="151"/>
      <c r="D255" s="221"/>
      <c r="E255" s="152" t="s">
        <v>38</v>
      </c>
      <c r="F255" s="135">
        <f t="shared" ref="F255:L255" si="80">F252-F253+F254</f>
        <v>2281267</v>
      </c>
      <c r="G255" s="134">
        <f t="shared" si="80"/>
        <v>2281267</v>
      </c>
      <c r="H255" s="135">
        <f t="shared" si="80"/>
        <v>2097545</v>
      </c>
      <c r="I255" s="154">
        <f t="shared" si="80"/>
        <v>1980926</v>
      </c>
      <c r="J255" s="154">
        <f t="shared" si="80"/>
        <v>116619</v>
      </c>
      <c r="K255" s="154">
        <f t="shared" si="80"/>
        <v>99000</v>
      </c>
      <c r="L255" s="154">
        <f t="shared" si="80"/>
        <v>84722</v>
      </c>
      <c r="M255" s="39"/>
      <c r="N255" s="39"/>
      <c r="O255" s="40"/>
      <c r="P255" s="38"/>
      <c r="Q255" s="39"/>
      <c r="R255" s="39"/>
      <c r="S255" s="41"/>
      <c r="T255" s="41"/>
      <c r="U255" s="1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</row>
    <row r="256" spans="1:84" s="1" customFormat="1" ht="16.5" customHeight="1" x14ac:dyDescent="0.2">
      <c r="A256" s="11"/>
      <c r="B256" s="16">
        <v>85415</v>
      </c>
      <c r="C256" s="17"/>
      <c r="D256" s="204" t="s">
        <v>88</v>
      </c>
      <c r="E256" s="155" t="s">
        <v>35</v>
      </c>
      <c r="F256" s="157">
        <f>G256+P256</f>
        <v>31839</v>
      </c>
      <c r="G256" s="139">
        <f>H256+K256+L256+M256</f>
        <v>31839</v>
      </c>
      <c r="H256" s="137"/>
      <c r="I256" s="188"/>
      <c r="J256" s="138"/>
      <c r="K256" s="138"/>
      <c r="L256" s="138">
        <v>31839</v>
      </c>
      <c r="M256" s="188"/>
      <c r="N256" s="188"/>
      <c r="O256" s="189"/>
      <c r="P256" s="190"/>
      <c r="Q256" s="188"/>
      <c r="R256" s="188"/>
      <c r="S256" s="188"/>
      <c r="T256" s="188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</row>
    <row r="257" spans="1:84" s="7" customFormat="1" ht="16.5" customHeight="1" x14ac:dyDescent="0.2">
      <c r="A257" s="11"/>
      <c r="B257" s="11"/>
      <c r="C257" s="15"/>
      <c r="D257" s="205"/>
      <c r="E257" s="155" t="s">
        <v>36</v>
      </c>
      <c r="F257" s="157"/>
      <c r="G257" s="139"/>
      <c r="H257" s="137"/>
      <c r="I257" s="191"/>
      <c r="J257" s="137"/>
      <c r="K257" s="137"/>
      <c r="L257" s="137"/>
      <c r="M257" s="191"/>
      <c r="N257" s="191"/>
      <c r="O257" s="192"/>
      <c r="P257" s="193"/>
      <c r="Q257" s="191"/>
      <c r="R257" s="191"/>
      <c r="S257" s="191"/>
      <c r="T257" s="191"/>
      <c r="U257" s="8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</row>
    <row r="258" spans="1:84" s="7" customFormat="1" ht="16.5" customHeight="1" x14ac:dyDescent="0.2">
      <c r="A258" s="11"/>
      <c r="B258" s="11"/>
      <c r="C258" s="15"/>
      <c r="D258" s="205"/>
      <c r="E258" s="155" t="s">
        <v>37</v>
      </c>
      <c r="F258" s="157">
        <f>G258+P258</f>
        <v>14883</v>
      </c>
      <c r="G258" s="139">
        <f>H258+K258+L258+M258</f>
        <v>14883</v>
      </c>
      <c r="H258" s="137"/>
      <c r="I258" s="191"/>
      <c r="J258" s="137"/>
      <c r="K258" s="137"/>
      <c r="L258" s="137">
        <f>L262</f>
        <v>14883</v>
      </c>
      <c r="M258" s="191"/>
      <c r="N258" s="191"/>
      <c r="O258" s="192"/>
      <c r="P258" s="193"/>
      <c r="Q258" s="191"/>
      <c r="R258" s="191"/>
      <c r="S258" s="191"/>
      <c r="T258" s="191"/>
      <c r="U258" s="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</row>
    <row r="259" spans="1:84" s="10" customFormat="1" ht="16.5" customHeight="1" x14ac:dyDescent="0.2">
      <c r="A259" s="158"/>
      <c r="B259" s="158"/>
      <c r="C259" s="159"/>
      <c r="D259" s="206"/>
      <c r="E259" s="160" t="s">
        <v>38</v>
      </c>
      <c r="F259" s="161">
        <f>F256-F257+F258</f>
        <v>46722</v>
      </c>
      <c r="G259" s="140">
        <f>G256-G257+G258</f>
        <v>46722</v>
      </c>
      <c r="H259" s="161"/>
      <c r="I259" s="161"/>
      <c r="J259" s="141"/>
      <c r="K259" s="161"/>
      <c r="L259" s="161">
        <f>L256-L257+L258</f>
        <v>46722</v>
      </c>
      <c r="M259" s="161"/>
      <c r="N259" s="161"/>
      <c r="O259" s="194"/>
      <c r="P259" s="140"/>
      <c r="Q259" s="161"/>
      <c r="R259" s="161"/>
      <c r="S259" s="141"/>
      <c r="T259" s="141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</row>
    <row r="260" spans="1:84" s="6" customFormat="1" ht="16.5" customHeight="1" x14ac:dyDescent="0.2">
      <c r="A260" s="15"/>
      <c r="B260" s="15"/>
      <c r="C260" s="15">
        <v>3240</v>
      </c>
      <c r="D260" s="207" t="s">
        <v>89</v>
      </c>
      <c r="E260" s="155" t="s">
        <v>35</v>
      </c>
      <c r="F260" s="157">
        <f>G260+P260</f>
        <v>28244</v>
      </c>
      <c r="G260" s="139">
        <f>H260+K260+L260+M260</f>
        <v>28244</v>
      </c>
      <c r="H260" s="137"/>
      <c r="I260" s="137"/>
      <c r="J260" s="137"/>
      <c r="K260" s="137"/>
      <c r="L260" s="137">
        <v>28244</v>
      </c>
      <c r="M260" s="137"/>
      <c r="N260" s="137"/>
      <c r="O260" s="195"/>
      <c r="P260" s="193"/>
      <c r="Q260" s="137"/>
      <c r="R260" s="137"/>
      <c r="S260" s="137"/>
      <c r="T260" s="137"/>
      <c r="U260" s="4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</row>
    <row r="261" spans="1:84" s="7" customFormat="1" ht="16.5" customHeight="1" x14ac:dyDescent="0.2">
      <c r="A261" s="11"/>
      <c r="B261" s="11"/>
      <c r="C261" s="15"/>
      <c r="D261" s="208"/>
      <c r="E261" s="155" t="s">
        <v>36</v>
      </c>
      <c r="F261" s="157"/>
      <c r="G261" s="139"/>
      <c r="H261" s="137"/>
      <c r="I261" s="137"/>
      <c r="J261" s="137"/>
      <c r="K261" s="137"/>
      <c r="L261" s="137"/>
      <c r="M261" s="137"/>
      <c r="N261" s="137"/>
      <c r="O261" s="195"/>
      <c r="P261" s="139"/>
      <c r="Q261" s="137"/>
      <c r="R261" s="137"/>
      <c r="S261" s="137"/>
      <c r="T261" s="137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</row>
    <row r="262" spans="1:84" s="7" customFormat="1" ht="16.5" customHeight="1" x14ac:dyDescent="0.2">
      <c r="A262" s="11"/>
      <c r="B262" s="11"/>
      <c r="C262" s="15"/>
      <c r="D262" s="208"/>
      <c r="E262" s="155" t="s">
        <v>37</v>
      </c>
      <c r="F262" s="157">
        <f>G262+P262</f>
        <v>14883</v>
      </c>
      <c r="G262" s="139">
        <f>H262+K262+L262+M262</f>
        <v>14883</v>
      </c>
      <c r="H262" s="137"/>
      <c r="I262" s="137"/>
      <c r="J262" s="137"/>
      <c r="K262" s="137"/>
      <c r="L262" s="137">
        <v>14883</v>
      </c>
      <c r="M262" s="137"/>
      <c r="N262" s="137"/>
      <c r="O262" s="195"/>
      <c r="P262" s="139"/>
      <c r="Q262" s="137"/>
      <c r="R262" s="137"/>
      <c r="S262" s="137"/>
      <c r="T262" s="137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</row>
    <row r="263" spans="1:84" s="10" customFormat="1" ht="16.5" customHeight="1" x14ac:dyDescent="0.2">
      <c r="A263" s="158"/>
      <c r="B263" s="158"/>
      <c r="C263" s="159"/>
      <c r="D263" s="209"/>
      <c r="E263" s="160" t="s">
        <v>38</v>
      </c>
      <c r="F263" s="161">
        <f>F260-F261+F262</f>
        <v>43127</v>
      </c>
      <c r="G263" s="140">
        <f>G260-G261+G262</f>
        <v>43127</v>
      </c>
      <c r="H263" s="161"/>
      <c r="I263" s="161"/>
      <c r="J263" s="161"/>
      <c r="K263" s="161"/>
      <c r="L263" s="161">
        <f>L260-L261+L262</f>
        <v>43127</v>
      </c>
      <c r="M263" s="161"/>
      <c r="N263" s="161"/>
      <c r="O263" s="194"/>
      <c r="P263" s="140"/>
      <c r="Q263" s="161"/>
      <c r="R263" s="161"/>
      <c r="S263" s="141"/>
      <c r="T263" s="141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</row>
    <row r="264" spans="1:84" s="32" customFormat="1" ht="16.5" customHeight="1" x14ac:dyDescent="0.2">
      <c r="A264" s="175"/>
      <c r="B264" s="175"/>
      <c r="C264" s="231" t="s">
        <v>40</v>
      </c>
      <c r="D264" s="232"/>
      <c r="E264" s="232"/>
      <c r="F264" s="232"/>
      <c r="G264" s="232"/>
      <c r="H264" s="232"/>
      <c r="I264" s="232"/>
      <c r="J264" s="232"/>
      <c r="K264" s="232"/>
      <c r="L264" s="232"/>
      <c r="M264" s="232"/>
      <c r="N264" s="232"/>
      <c r="O264" s="232"/>
      <c r="P264" s="232"/>
      <c r="Q264" s="232"/>
      <c r="R264" s="232"/>
      <c r="S264" s="232"/>
      <c r="T264" s="233"/>
    </row>
    <row r="265" spans="1:84" s="32" customFormat="1" ht="16.5" customHeight="1" x14ac:dyDescent="0.2">
      <c r="A265" s="175"/>
      <c r="B265" s="11"/>
      <c r="C265" s="225" t="s">
        <v>109</v>
      </c>
      <c r="D265" s="226"/>
      <c r="E265" s="226"/>
      <c r="F265" s="226"/>
      <c r="G265" s="226"/>
      <c r="H265" s="226"/>
      <c r="I265" s="226"/>
      <c r="J265" s="226"/>
      <c r="K265" s="226"/>
      <c r="L265" s="226"/>
      <c r="M265" s="226"/>
      <c r="N265" s="226"/>
      <c r="O265" s="226"/>
      <c r="P265" s="226"/>
      <c r="Q265" s="226"/>
      <c r="R265" s="226"/>
      <c r="S265" s="226"/>
      <c r="T265" s="227"/>
    </row>
    <row r="266" spans="1:84" s="32" customFormat="1" ht="38.25" customHeight="1" x14ac:dyDescent="0.2">
      <c r="A266" s="175"/>
      <c r="B266" s="11"/>
      <c r="C266" s="228" t="s">
        <v>110</v>
      </c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30"/>
    </row>
    <row r="267" spans="1:84" s="1" customFormat="1" ht="16.5" customHeight="1" x14ac:dyDescent="0.2">
      <c r="A267" s="142">
        <v>855</v>
      </c>
      <c r="B267" s="142"/>
      <c r="C267" s="163"/>
      <c r="D267" s="219" t="s">
        <v>47</v>
      </c>
      <c r="E267" s="170" t="s">
        <v>35</v>
      </c>
      <c r="F267" s="171">
        <f>G267+P267</f>
        <v>43448526.710000001</v>
      </c>
      <c r="G267" s="162">
        <f>H267+K267+L267+M267</f>
        <v>43448526.710000001</v>
      </c>
      <c r="H267" s="146">
        <f>SUM(I267:J267)</f>
        <v>2397112.71</v>
      </c>
      <c r="I267" s="146">
        <v>1656093</v>
      </c>
      <c r="J267" s="146">
        <v>741019.71</v>
      </c>
      <c r="K267" s="146"/>
      <c r="L267" s="146">
        <v>41051414</v>
      </c>
      <c r="M267" s="146"/>
      <c r="N267" s="147"/>
      <c r="O267" s="148"/>
      <c r="P267" s="162"/>
      <c r="Q267" s="146"/>
      <c r="R267" s="146"/>
      <c r="S267" s="147"/>
      <c r="T267" s="147"/>
      <c r="U267" s="2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4"/>
      <c r="BH267" s="74"/>
      <c r="BI267" s="74"/>
      <c r="BJ267" s="74"/>
      <c r="BK267" s="74"/>
      <c r="BL267" s="74"/>
      <c r="BM267" s="74"/>
      <c r="BN267" s="74"/>
      <c r="BO267" s="74"/>
      <c r="BP267" s="74"/>
      <c r="BQ267" s="74"/>
      <c r="BR267" s="74"/>
      <c r="BS267" s="74"/>
      <c r="BT267" s="74"/>
      <c r="BU267" s="74"/>
      <c r="BV267" s="74"/>
      <c r="BW267" s="74"/>
      <c r="BX267" s="74"/>
      <c r="BY267" s="74"/>
      <c r="BZ267" s="74"/>
      <c r="CA267" s="74"/>
      <c r="CB267" s="74"/>
      <c r="CC267" s="74"/>
      <c r="CD267" s="74"/>
      <c r="CE267" s="74"/>
      <c r="CF267" s="74"/>
    </row>
    <row r="268" spans="1:84" s="7" customFormat="1" ht="16.5" customHeight="1" x14ac:dyDescent="0.2">
      <c r="A268" s="149"/>
      <c r="B268" s="149"/>
      <c r="C268" s="143"/>
      <c r="D268" s="220"/>
      <c r="E268" s="144" t="s">
        <v>36</v>
      </c>
      <c r="F268" s="145"/>
      <c r="G268" s="132"/>
      <c r="H268" s="133"/>
      <c r="I268" s="133"/>
      <c r="J268" s="133"/>
      <c r="K268" s="133"/>
      <c r="L268" s="133"/>
      <c r="M268" s="34"/>
      <c r="N268" s="55"/>
      <c r="O268" s="56"/>
      <c r="P268" s="33"/>
      <c r="Q268" s="34"/>
      <c r="R268" s="34"/>
      <c r="S268" s="55"/>
      <c r="T268" s="55"/>
      <c r="U268" s="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</row>
    <row r="269" spans="1:84" s="7" customFormat="1" ht="16.5" customHeight="1" x14ac:dyDescent="0.2">
      <c r="A269" s="149"/>
      <c r="B269" s="149"/>
      <c r="C269" s="143"/>
      <c r="D269" s="177"/>
      <c r="E269" s="144" t="s">
        <v>37</v>
      </c>
      <c r="F269" s="145">
        <f>G269+P269</f>
        <v>8102.2300000000005</v>
      </c>
      <c r="G269" s="132">
        <f>H269+K269+L269+M269</f>
        <v>8102.2300000000005</v>
      </c>
      <c r="H269" s="133">
        <f>SUM(I269:J269)</f>
        <v>8102.2300000000005</v>
      </c>
      <c r="I269" s="133">
        <f>I273+I289</f>
        <v>0</v>
      </c>
      <c r="J269" s="133">
        <f>J273+J289</f>
        <v>8102.2300000000005</v>
      </c>
      <c r="K269" s="133"/>
      <c r="L269" s="133"/>
      <c r="M269" s="34"/>
      <c r="N269" s="55"/>
      <c r="O269" s="56"/>
      <c r="P269" s="33"/>
      <c r="Q269" s="34"/>
      <c r="R269" s="34"/>
      <c r="S269" s="55"/>
      <c r="T269" s="55"/>
      <c r="U269" s="8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</row>
    <row r="270" spans="1:84" s="10" customFormat="1" ht="16.5" customHeight="1" x14ac:dyDescent="0.2">
      <c r="A270" s="143"/>
      <c r="B270" s="151"/>
      <c r="C270" s="151"/>
      <c r="D270" s="178"/>
      <c r="E270" s="152" t="s">
        <v>38</v>
      </c>
      <c r="F270" s="135">
        <f t="shared" ref="F270:L270" si="81">F267-F268+F269</f>
        <v>43456628.939999998</v>
      </c>
      <c r="G270" s="134">
        <f t="shared" si="81"/>
        <v>43456628.939999998</v>
      </c>
      <c r="H270" s="135">
        <f t="shared" si="81"/>
        <v>2405214.94</v>
      </c>
      <c r="I270" s="154">
        <f t="shared" si="81"/>
        <v>1656093</v>
      </c>
      <c r="J270" s="154">
        <f t="shared" si="81"/>
        <v>749121.94</v>
      </c>
      <c r="K270" s="154"/>
      <c r="L270" s="154">
        <f t="shared" si="81"/>
        <v>41051414</v>
      </c>
      <c r="M270" s="41"/>
      <c r="N270" s="39"/>
      <c r="O270" s="40"/>
      <c r="P270" s="38"/>
      <c r="Q270" s="41"/>
      <c r="R270" s="41"/>
      <c r="S270" s="41"/>
      <c r="T270" s="41"/>
      <c r="U270" s="1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</row>
    <row r="271" spans="1:84" s="1" customFormat="1" ht="18" customHeight="1" x14ac:dyDescent="0.2">
      <c r="A271" s="15"/>
      <c r="B271" s="25">
        <v>85501</v>
      </c>
      <c r="C271" s="29"/>
      <c r="D271" s="204" t="s">
        <v>46</v>
      </c>
      <c r="E271" s="20" t="s">
        <v>35</v>
      </c>
      <c r="F271" s="12">
        <f>G271+P271</f>
        <v>32225380.02</v>
      </c>
      <c r="G271" s="70">
        <f>H271+K271+L271+M271</f>
        <v>32225380.02</v>
      </c>
      <c r="H271" s="69">
        <f>SUM(I271:J271)</f>
        <v>286857.02</v>
      </c>
      <c r="I271" s="72">
        <v>261217</v>
      </c>
      <c r="J271" s="72">
        <v>25640.02</v>
      </c>
      <c r="K271" s="72"/>
      <c r="L271" s="69">
        <v>31938523</v>
      </c>
      <c r="M271" s="78"/>
      <c r="N271" s="78"/>
      <c r="O271" s="80"/>
      <c r="P271" s="81"/>
      <c r="Q271" s="78"/>
      <c r="R271" s="78"/>
      <c r="S271" s="78"/>
      <c r="T271" s="78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4"/>
      <c r="BH271" s="74"/>
      <c r="BI271" s="74"/>
      <c r="BJ271" s="74"/>
      <c r="BK271" s="74"/>
      <c r="BL271" s="74"/>
      <c r="BM271" s="74"/>
      <c r="BN271" s="74"/>
      <c r="BO271" s="74"/>
      <c r="BP271" s="74"/>
      <c r="BQ271" s="74"/>
      <c r="BR271" s="74"/>
      <c r="BS271" s="74"/>
      <c r="BT271" s="74"/>
      <c r="BU271" s="74"/>
      <c r="BV271" s="74"/>
      <c r="BW271" s="74"/>
      <c r="BX271" s="74"/>
      <c r="BY271" s="74"/>
      <c r="BZ271" s="74"/>
      <c r="CA271" s="74"/>
      <c r="CB271" s="74"/>
      <c r="CC271" s="74"/>
      <c r="CD271" s="74"/>
      <c r="CE271" s="74"/>
      <c r="CF271" s="74"/>
    </row>
    <row r="272" spans="1:84" s="7" customFormat="1" ht="18" customHeight="1" x14ac:dyDescent="0.2">
      <c r="A272" s="11"/>
      <c r="B272" s="26"/>
      <c r="C272" s="27"/>
      <c r="D272" s="205"/>
      <c r="E272" s="20" t="s">
        <v>36</v>
      </c>
      <c r="F272" s="12"/>
      <c r="G272" s="70"/>
      <c r="H272" s="69"/>
      <c r="I272" s="69"/>
      <c r="J272" s="69"/>
      <c r="K272" s="69"/>
      <c r="L272" s="69"/>
      <c r="M272" s="79"/>
      <c r="N272" s="79"/>
      <c r="O272" s="82"/>
      <c r="P272" s="68"/>
      <c r="Q272" s="79"/>
      <c r="R272" s="79"/>
      <c r="S272" s="79"/>
      <c r="T272" s="79"/>
      <c r="U272" s="8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  <c r="AK272" s="74"/>
      <c r="AL272" s="74"/>
      <c r="AM272" s="74"/>
      <c r="AN272" s="74"/>
      <c r="AO272" s="74"/>
      <c r="AP272" s="74"/>
      <c r="AQ272" s="74"/>
      <c r="AR272" s="74"/>
      <c r="AS272" s="74"/>
      <c r="AT272" s="74"/>
      <c r="AU272" s="74"/>
      <c r="AV272" s="74"/>
      <c r="AW272" s="74"/>
      <c r="AX272" s="74"/>
      <c r="AY272" s="74"/>
      <c r="AZ272" s="74"/>
      <c r="BA272" s="74"/>
      <c r="BB272" s="74"/>
      <c r="BC272" s="74"/>
      <c r="BD272" s="74"/>
      <c r="BE272" s="74"/>
      <c r="BF272" s="74"/>
      <c r="BG272" s="74"/>
      <c r="BH272" s="74"/>
      <c r="BI272" s="74"/>
      <c r="BJ272" s="74"/>
      <c r="BK272" s="74"/>
      <c r="BL272" s="74"/>
      <c r="BM272" s="74"/>
      <c r="BN272" s="74"/>
      <c r="BO272" s="74"/>
      <c r="BP272" s="74"/>
      <c r="BQ272" s="74"/>
      <c r="BR272" s="74"/>
      <c r="BS272" s="74"/>
      <c r="BT272" s="74"/>
      <c r="BU272" s="74"/>
      <c r="BV272" s="74"/>
      <c r="BW272" s="74"/>
      <c r="BX272" s="74"/>
      <c r="BY272" s="74"/>
      <c r="BZ272" s="74"/>
      <c r="CA272" s="74"/>
      <c r="CB272" s="74"/>
      <c r="CC272" s="74"/>
      <c r="CD272" s="74"/>
      <c r="CE272" s="74"/>
      <c r="CF272" s="74"/>
    </row>
    <row r="273" spans="1:84" s="7" customFormat="1" ht="18" customHeight="1" x14ac:dyDescent="0.2">
      <c r="A273" s="11"/>
      <c r="B273" s="26"/>
      <c r="C273" s="27"/>
      <c r="D273" s="205"/>
      <c r="E273" s="20" t="s">
        <v>37</v>
      </c>
      <c r="F273" s="12">
        <f>G273+P273</f>
        <v>2038.8</v>
      </c>
      <c r="G273" s="70">
        <f>H273+K273+L273+M273</f>
        <v>2038.8</v>
      </c>
      <c r="H273" s="69">
        <f>SUM(I273:J273)</f>
        <v>2038.8</v>
      </c>
      <c r="I273" s="69"/>
      <c r="J273" s="69">
        <f>J277+J281</f>
        <v>2038.8</v>
      </c>
      <c r="K273" s="69"/>
      <c r="L273" s="69"/>
      <c r="M273" s="79"/>
      <c r="N273" s="79"/>
      <c r="O273" s="82"/>
      <c r="P273" s="68"/>
      <c r="Q273" s="79"/>
      <c r="R273" s="79"/>
      <c r="S273" s="79"/>
      <c r="T273" s="79"/>
      <c r="U273" s="8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4"/>
      <c r="BH273" s="74"/>
      <c r="BI273" s="74"/>
      <c r="BJ273" s="74"/>
      <c r="BK273" s="74"/>
      <c r="BL273" s="74"/>
      <c r="BM273" s="74"/>
      <c r="BN273" s="74"/>
      <c r="BO273" s="74"/>
      <c r="BP273" s="74"/>
      <c r="BQ273" s="74"/>
      <c r="BR273" s="74"/>
      <c r="BS273" s="74"/>
      <c r="BT273" s="74"/>
      <c r="BU273" s="74"/>
      <c r="BV273" s="74"/>
      <c r="BW273" s="74"/>
      <c r="BX273" s="74"/>
      <c r="BY273" s="74"/>
      <c r="BZ273" s="74"/>
      <c r="CA273" s="74"/>
      <c r="CB273" s="74"/>
      <c r="CC273" s="74"/>
      <c r="CD273" s="74"/>
      <c r="CE273" s="74"/>
      <c r="CF273" s="74"/>
    </row>
    <row r="274" spans="1:84" s="10" customFormat="1" ht="18" customHeight="1" x14ac:dyDescent="0.2">
      <c r="A274" s="19"/>
      <c r="B274" s="27"/>
      <c r="C274" s="28"/>
      <c r="D274" s="206"/>
      <c r="E274" s="21" t="s">
        <v>38</v>
      </c>
      <c r="F274" s="14">
        <f t="shared" ref="F274:L274" si="82">F271-F272+F273</f>
        <v>32227418.82</v>
      </c>
      <c r="G274" s="71">
        <f t="shared" si="82"/>
        <v>32227418.82</v>
      </c>
      <c r="H274" s="14">
        <f t="shared" si="82"/>
        <v>288895.82</v>
      </c>
      <c r="I274" s="14">
        <f t="shared" si="82"/>
        <v>261217</v>
      </c>
      <c r="J274" s="14">
        <f t="shared" si="82"/>
        <v>27678.82</v>
      </c>
      <c r="K274" s="14"/>
      <c r="L274" s="14">
        <f t="shared" si="82"/>
        <v>31938523</v>
      </c>
      <c r="M274" s="14"/>
      <c r="N274" s="14"/>
      <c r="O274" s="83"/>
      <c r="P274" s="71"/>
      <c r="Q274" s="14"/>
      <c r="R274" s="14"/>
      <c r="S274" s="73"/>
      <c r="T274" s="73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  <c r="AK274" s="74"/>
      <c r="AL274" s="74"/>
      <c r="AM274" s="74"/>
      <c r="AN274" s="74"/>
      <c r="AO274" s="74"/>
      <c r="AP274" s="74"/>
      <c r="AQ274" s="74"/>
      <c r="AR274" s="74"/>
      <c r="AS274" s="74"/>
      <c r="AT274" s="74"/>
      <c r="AU274" s="74"/>
      <c r="AV274" s="74"/>
      <c r="AW274" s="74"/>
      <c r="AX274" s="74"/>
      <c r="AY274" s="74"/>
      <c r="AZ274" s="74"/>
      <c r="BA274" s="74"/>
      <c r="BB274" s="74"/>
      <c r="BC274" s="74"/>
      <c r="BD274" s="74"/>
      <c r="BE274" s="74"/>
      <c r="BF274" s="74"/>
      <c r="BG274" s="74"/>
      <c r="BH274" s="74"/>
      <c r="BI274" s="74"/>
      <c r="BJ274" s="74"/>
      <c r="BK274" s="74"/>
      <c r="BL274" s="74"/>
      <c r="BM274" s="74"/>
      <c r="BN274" s="74"/>
      <c r="BO274" s="74"/>
      <c r="BP274" s="74"/>
      <c r="BQ274" s="74"/>
      <c r="BR274" s="74"/>
      <c r="BS274" s="74"/>
      <c r="BT274" s="74"/>
      <c r="BU274" s="74"/>
      <c r="BV274" s="74"/>
      <c r="BW274" s="74"/>
      <c r="BX274" s="74"/>
      <c r="BY274" s="74"/>
      <c r="BZ274" s="74"/>
      <c r="CA274" s="74"/>
      <c r="CB274" s="74"/>
      <c r="CC274" s="74"/>
      <c r="CD274" s="74"/>
      <c r="CE274" s="74"/>
      <c r="CF274" s="74"/>
    </row>
    <row r="275" spans="1:84" s="1" customFormat="1" ht="41.25" customHeight="1" x14ac:dyDescent="0.2">
      <c r="A275" s="15"/>
      <c r="B275" s="15"/>
      <c r="C275" s="15">
        <v>2910</v>
      </c>
      <c r="D275" s="207" t="s">
        <v>39</v>
      </c>
      <c r="E275" s="20" t="s">
        <v>35</v>
      </c>
      <c r="F275" s="12">
        <f>G275+P275</f>
        <v>14263.06</v>
      </c>
      <c r="G275" s="70">
        <f>H275+K275+L275+M275</f>
        <v>14263.06</v>
      </c>
      <c r="H275" s="69">
        <f>SUM(I275:J275)</f>
        <v>14263.06</v>
      </c>
      <c r="I275" s="69"/>
      <c r="J275" s="69">
        <v>14263.06</v>
      </c>
      <c r="K275" s="69"/>
      <c r="L275" s="69"/>
      <c r="M275" s="69"/>
      <c r="N275" s="69"/>
      <c r="O275" s="84"/>
      <c r="P275" s="68"/>
      <c r="Q275" s="69"/>
      <c r="R275" s="69"/>
      <c r="S275" s="69"/>
      <c r="T275" s="69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  <c r="BM275" s="74"/>
      <c r="BN275" s="74"/>
      <c r="BO275" s="74"/>
      <c r="BP275" s="74"/>
      <c r="BQ275" s="74"/>
      <c r="BR275" s="74"/>
      <c r="BS275" s="74"/>
      <c r="BT275" s="74"/>
      <c r="BU275" s="74"/>
      <c r="BV275" s="74"/>
      <c r="BW275" s="74"/>
      <c r="BX275" s="74"/>
      <c r="BY275" s="74"/>
      <c r="BZ275" s="74"/>
      <c r="CA275" s="74"/>
      <c r="CB275" s="74"/>
      <c r="CC275" s="74"/>
      <c r="CD275" s="74"/>
      <c r="CE275" s="74"/>
      <c r="CF275" s="74"/>
    </row>
    <row r="276" spans="1:84" s="7" customFormat="1" ht="41.25" customHeight="1" x14ac:dyDescent="0.2">
      <c r="A276" s="11"/>
      <c r="B276" s="11"/>
      <c r="C276" s="15"/>
      <c r="D276" s="208"/>
      <c r="E276" s="20" t="s">
        <v>36</v>
      </c>
      <c r="F276" s="12"/>
      <c r="G276" s="70"/>
      <c r="H276" s="69"/>
      <c r="I276" s="69"/>
      <c r="J276" s="69"/>
      <c r="K276" s="69"/>
      <c r="L276" s="69"/>
      <c r="M276" s="69"/>
      <c r="N276" s="69"/>
      <c r="O276" s="84"/>
      <c r="P276" s="70"/>
      <c r="Q276" s="69"/>
      <c r="R276" s="69"/>
      <c r="S276" s="69"/>
      <c r="T276" s="69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  <c r="AK276" s="74"/>
      <c r="AL276" s="74"/>
      <c r="AM276" s="74"/>
      <c r="AN276" s="74"/>
      <c r="AO276" s="74"/>
      <c r="AP276" s="74"/>
      <c r="AQ276" s="74"/>
      <c r="AR276" s="74"/>
      <c r="AS276" s="74"/>
      <c r="AT276" s="74"/>
      <c r="AU276" s="74"/>
      <c r="AV276" s="74"/>
      <c r="AW276" s="74"/>
      <c r="AX276" s="74"/>
      <c r="AY276" s="74"/>
      <c r="AZ276" s="74"/>
      <c r="BA276" s="74"/>
      <c r="BB276" s="74"/>
      <c r="BC276" s="74"/>
      <c r="BD276" s="74"/>
      <c r="BE276" s="74"/>
      <c r="BF276" s="74"/>
      <c r="BG276" s="74"/>
      <c r="BH276" s="74"/>
      <c r="BI276" s="74"/>
      <c r="BJ276" s="74"/>
      <c r="BK276" s="74"/>
      <c r="BL276" s="74"/>
      <c r="BM276" s="74"/>
      <c r="BN276" s="74"/>
      <c r="BO276" s="74"/>
      <c r="BP276" s="74"/>
      <c r="BQ276" s="74"/>
      <c r="BR276" s="74"/>
      <c r="BS276" s="74"/>
      <c r="BT276" s="74"/>
      <c r="BU276" s="74"/>
      <c r="BV276" s="74"/>
      <c r="BW276" s="74"/>
      <c r="BX276" s="74"/>
      <c r="BY276" s="74"/>
      <c r="BZ276" s="74"/>
      <c r="CA276" s="74"/>
      <c r="CB276" s="74"/>
      <c r="CC276" s="74"/>
      <c r="CD276" s="74"/>
      <c r="CE276" s="74"/>
      <c r="CF276" s="74"/>
    </row>
    <row r="277" spans="1:84" s="7" customFormat="1" ht="41.25" customHeight="1" x14ac:dyDescent="0.2">
      <c r="A277" s="11"/>
      <c r="B277" s="11"/>
      <c r="C277" s="15"/>
      <c r="D277" s="208"/>
      <c r="E277" s="20" t="s">
        <v>37</v>
      </c>
      <c r="F277" s="12">
        <f>G277+P277</f>
        <v>1895.3</v>
      </c>
      <c r="G277" s="70">
        <f>H277+K277+L277+M277</f>
        <v>1895.3</v>
      </c>
      <c r="H277" s="69">
        <f>SUM(I277:J277)</f>
        <v>1895.3</v>
      </c>
      <c r="I277" s="69"/>
      <c r="J277" s="69">
        <v>1895.3</v>
      </c>
      <c r="K277" s="69"/>
      <c r="L277" s="69"/>
      <c r="M277" s="69"/>
      <c r="N277" s="69"/>
      <c r="O277" s="84"/>
      <c r="P277" s="70"/>
      <c r="Q277" s="69"/>
      <c r="R277" s="69"/>
      <c r="S277" s="69"/>
      <c r="T277" s="69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4"/>
      <c r="BH277" s="74"/>
      <c r="BI277" s="74"/>
      <c r="BJ277" s="74"/>
      <c r="BK277" s="74"/>
      <c r="BL277" s="74"/>
      <c r="BM277" s="74"/>
      <c r="BN277" s="74"/>
      <c r="BO277" s="74"/>
      <c r="BP277" s="74"/>
      <c r="BQ277" s="74"/>
      <c r="BR277" s="74"/>
      <c r="BS277" s="74"/>
      <c r="BT277" s="74"/>
      <c r="BU277" s="74"/>
      <c r="BV277" s="74"/>
      <c r="BW277" s="74"/>
      <c r="BX277" s="74"/>
      <c r="BY277" s="74"/>
      <c r="BZ277" s="74"/>
      <c r="CA277" s="74"/>
      <c r="CB277" s="74"/>
      <c r="CC277" s="74"/>
      <c r="CD277" s="74"/>
      <c r="CE277" s="74"/>
      <c r="CF277" s="74"/>
    </row>
    <row r="278" spans="1:84" s="10" customFormat="1" ht="41.25" customHeight="1" x14ac:dyDescent="0.2">
      <c r="A278" s="19"/>
      <c r="B278" s="19"/>
      <c r="C278" s="13"/>
      <c r="D278" s="209"/>
      <c r="E278" s="21" t="s">
        <v>38</v>
      </c>
      <c r="F278" s="14">
        <f>F275-F276+F277</f>
        <v>16158.359999999999</v>
      </c>
      <c r="G278" s="71">
        <f>G275-G276+G277</f>
        <v>16158.359999999999</v>
      </c>
      <c r="H278" s="14">
        <f>H275-H276+H277</f>
        <v>16158.359999999999</v>
      </c>
      <c r="I278" s="14"/>
      <c r="J278" s="14">
        <f>J275-J276+J277</f>
        <v>16158.359999999999</v>
      </c>
      <c r="K278" s="14"/>
      <c r="L278" s="14"/>
      <c r="M278" s="14"/>
      <c r="N278" s="14"/>
      <c r="O278" s="83"/>
      <c r="P278" s="71"/>
      <c r="Q278" s="14"/>
      <c r="R278" s="14"/>
      <c r="S278" s="73"/>
      <c r="T278" s="73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4"/>
      <c r="BL278" s="74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</row>
    <row r="279" spans="1:84" s="1" customFormat="1" ht="18" customHeight="1" x14ac:dyDescent="0.2">
      <c r="A279" s="15"/>
      <c r="B279" s="15"/>
      <c r="C279" s="15">
        <v>4580</v>
      </c>
      <c r="D279" s="88" t="s">
        <v>43</v>
      </c>
      <c r="E279" s="20" t="s">
        <v>35</v>
      </c>
      <c r="F279" s="12">
        <f>G279+P279</f>
        <v>1116.96</v>
      </c>
      <c r="G279" s="70">
        <f>H279+K279+L279+M279</f>
        <v>1116.96</v>
      </c>
      <c r="H279" s="69">
        <f>SUM(I279:J279)</f>
        <v>1116.96</v>
      </c>
      <c r="I279" s="69"/>
      <c r="J279" s="69">
        <v>1116.96</v>
      </c>
      <c r="K279" s="69"/>
      <c r="L279" s="69"/>
      <c r="M279" s="69"/>
      <c r="N279" s="69"/>
      <c r="O279" s="84"/>
      <c r="P279" s="68"/>
      <c r="Q279" s="69"/>
      <c r="R279" s="69"/>
      <c r="S279" s="69"/>
      <c r="T279" s="69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4"/>
      <c r="BH279" s="74"/>
      <c r="BI279" s="74"/>
      <c r="BJ279" s="74"/>
      <c r="BK279" s="74"/>
      <c r="BL279" s="74"/>
      <c r="BM279" s="74"/>
      <c r="BN279" s="74"/>
      <c r="BO279" s="74"/>
      <c r="BP279" s="74"/>
      <c r="BQ279" s="74"/>
      <c r="BR279" s="74"/>
      <c r="BS279" s="74"/>
      <c r="BT279" s="74"/>
      <c r="BU279" s="74"/>
      <c r="BV279" s="74"/>
      <c r="BW279" s="74"/>
      <c r="BX279" s="74"/>
      <c r="BY279" s="74"/>
      <c r="BZ279" s="74"/>
      <c r="CA279" s="74"/>
      <c r="CB279" s="74"/>
      <c r="CC279" s="74"/>
      <c r="CD279" s="74"/>
      <c r="CE279" s="74"/>
      <c r="CF279" s="74"/>
    </row>
    <row r="280" spans="1:84" s="7" customFormat="1" ht="18" customHeight="1" x14ac:dyDescent="0.2">
      <c r="A280" s="11"/>
      <c r="B280" s="11"/>
      <c r="C280" s="15"/>
      <c r="D280" s="89"/>
      <c r="E280" s="20" t="s">
        <v>36</v>
      </c>
      <c r="F280" s="12"/>
      <c r="G280" s="70"/>
      <c r="H280" s="69"/>
      <c r="I280" s="69"/>
      <c r="J280" s="69"/>
      <c r="K280" s="69"/>
      <c r="L280" s="69"/>
      <c r="M280" s="69"/>
      <c r="N280" s="69"/>
      <c r="O280" s="84"/>
      <c r="P280" s="70"/>
      <c r="Q280" s="69"/>
      <c r="R280" s="69"/>
      <c r="S280" s="69"/>
      <c r="T280" s="69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  <c r="AK280" s="74"/>
      <c r="AL280" s="74"/>
      <c r="AM280" s="74"/>
      <c r="AN280" s="74"/>
      <c r="AO280" s="74"/>
      <c r="AP280" s="74"/>
      <c r="AQ280" s="74"/>
      <c r="AR280" s="74"/>
      <c r="AS280" s="74"/>
      <c r="AT280" s="74"/>
      <c r="AU280" s="74"/>
      <c r="AV280" s="74"/>
      <c r="AW280" s="74"/>
      <c r="AX280" s="74"/>
      <c r="AY280" s="74"/>
      <c r="AZ280" s="74"/>
      <c r="BA280" s="74"/>
      <c r="BB280" s="74"/>
      <c r="BC280" s="74"/>
      <c r="BD280" s="74"/>
      <c r="BE280" s="74"/>
      <c r="BF280" s="74"/>
      <c r="BG280" s="74"/>
      <c r="BH280" s="74"/>
      <c r="BI280" s="74"/>
      <c r="BJ280" s="74"/>
      <c r="BK280" s="74"/>
      <c r="BL280" s="74"/>
      <c r="BM280" s="74"/>
      <c r="BN280" s="74"/>
      <c r="BO280" s="74"/>
      <c r="BP280" s="74"/>
      <c r="BQ280" s="74"/>
      <c r="BR280" s="74"/>
      <c r="BS280" s="74"/>
      <c r="BT280" s="74"/>
      <c r="BU280" s="74"/>
      <c r="BV280" s="74"/>
      <c r="BW280" s="74"/>
      <c r="BX280" s="74"/>
      <c r="BY280" s="74"/>
      <c r="BZ280" s="74"/>
      <c r="CA280" s="74"/>
      <c r="CB280" s="74"/>
      <c r="CC280" s="74"/>
      <c r="CD280" s="74"/>
      <c r="CE280" s="74"/>
      <c r="CF280" s="74"/>
    </row>
    <row r="281" spans="1:84" s="7" customFormat="1" ht="18" customHeight="1" x14ac:dyDescent="0.2">
      <c r="A281" s="11"/>
      <c r="B281" s="11"/>
      <c r="C281" s="15"/>
      <c r="D281" s="89"/>
      <c r="E281" s="20" t="s">
        <v>37</v>
      </c>
      <c r="F281" s="12">
        <f>G281+P281</f>
        <v>143.5</v>
      </c>
      <c r="G281" s="70">
        <f>H281+K281+L281+M281</f>
        <v>143.5</v>
      </c>
      <c r="H281" s="69">
        <f>SUM(I281:J281)</f>
        <v>143.5</v>
      </c>
      <c r="I281" s="69"/>
      <c r="J281" s="69">
        <v>143.5</v>
      </c>
      <c r="K281" s="69"/>
      <c r="L281" s="69"/>
      <c r="M281" s="69"/>
      <c r="N281" s="69"/>
      <c r="O281" s="84"/>
      <c r="P281" s="70"/>
      <c r="Q281" s="69"/>
      <c r="R281" s="69"/>
      <c r="S281" s="69"/>
      <c r="T281" s="69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4"/>
      <c r="BH281" s="74"/>
      <c r="BI281" s="74"/>
      <c r="BJ281" s="74"/>
      <c r="BK281" s="74"/>
      <c r="BL281" s="74"/>
      <c r="BM281" s="74"/>
      <c r="BN281" s="74"/>
      <c r="BO281" s="74"/>
      <c r="BP281" s="74"/>
      <c r="BQ281" s="74"/>
      <c r="BR281" s="74"/>
      <c r="BS281" s="74"/>
      <c r="BT281" s="74"/>
      <c r="BU281" s="74"/>
      <c r="BV281" s="74"/>
      <c r="BW281" s="74"/>
      <c r="BX281" s="74"/>
      <c r="BY281" s="74"/>
      <c r="BZ281" s="74"/>
      <c r="CA281" s="74"/>
      <c r="CB281" s="74"/>
      <c r="CC281" s="74"/>
      <c r="CD281" s="74"/>
      <c r="CE281" s="74"/>
      <c r="CF281" s="74"/>
    </row>
    <row r="282" spans="1:84" s="10" customFormat="1" ht="18" customHeight="1" x14ac:dyDescent="0.2">
      <c r="A282" s="19"/>
      <c r="B282" s="19"/>
      <c r="C282" s="13"/>
      <c r="D282" s="90"/>
      <c r="E282" s="21" t="s">
        <v>38</v>
      </c>
      <c r="F282" s="14">
        <f>F279-F280+F281</f>
        <v>1260.46</v>
      </c>
      <c r="G282" s="71">
        <f>G279-G280+G281</f>
        <v>1260.46</v>
      </c>
      <c r="H282" s="14">
        <f>H279-H280+H281</f>
        <v>1260.46</v>
      </c>
      <c r="I282" s="14"/>
      <c r="J282" s="14">
        <f>J279-J280+J281</f>
        <v>1260.46</v>
      </c>
      <c r="K282" s="14"/>
      <c r="L282" s="14"/>
      <c r="M282" s="14"/>
      <c r="N282" s="14"/>
      <c r="O282" s="83"/>
      <c r="P282" s="71"/>
      <c r="Q282" s="14"/>
      <c r="R282" s="14"/>
      <c r="S282" s="73"/>
      <c r="T282" s="73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  <c r="AK282" s="74"/>
      <c r="AL282" s="74"/>
      <c r="AM282" s="74"/>
      <c r="AN282" s="74"/>
      <c r="AO282" s="74"/>
      <c r="AP282" s="74"/>
      <c r="AQ282" s="74"/>
      <c r="AR282" s="74"/>
      <c r="AS282" s="74"/>
      <c r="AT282" s="74"/>
      <c r="AU282" s="74"/>
      <c r="AV282" s="74"/>
      <c r="AW282" s="74"/>
      <c r="AX282" s="74"/>
      <c r="AY282" s="74"/>
      <c r="AZ282" s="74"/>
      <c r="BA282" s="74"/>
      <c r="BB282" s="74"/>
      <c r="BC282" s="74"/>
      <c r="BD282" s="74"/>
      <c r="BE282" s="74"/>
      <c r="BF282" s="74"/>
      <c r="BG282" s="74"/>
      <c r="BH282" s="74"/>
      <c r="BI282" s="74"/>
      <c r="BJ282" s="74"/>
      <c r="BK282" s="74"/>
      <c r="BL282" s="74"/>
      <c r="BM282" s="74"/>
      <c r="BN282" s="74"/>
      <c r="BO282" s="74"/>
      <c r="BP282" s="74"/>
      <c r="BQ282" s="74"/>
      <c r="BR282" s="74"/>
      <c r="BS282" s="74"/>
      <c r="BT282" s="74"/>
      <c r="BU282" s="74"/>
      <c r="BV282" s="74"/>
      <c r="BW282" s="74"/>
      <c r="BX282" s="74"/>
      <c r="BY282" s="74"/>
      <c r="BZ282" s="74"/>
      <c r="CA282" s="74"/>
      <c r="CB282" s="74"/>
      <c r="CC282" s="74"/>
      <c r="CD282" s="74"/>
      <c r="CE282" s="74"/>
      <c r="CF282" s="74"/>
    </row>
    <row r="283" spans="1:84" s="32" customFormat="1" ht="18" customHeight="1" x14ac:dyDescent="0.2">
      <c r="A283" s="175"/>
      <c r="B283" s="175"/>
      <c r="C283" s="210" t="s">
        <v>40</v>
      </c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2"/>
    </row>
    <row r="284" spans="1:84" s="32" customFormat="1" ht="18" customHeight="1" x14ac:dyDescent="0.2">
      <c r="A284" s="175"/>
      <c r="B284" s="11"/>
      <c r="C284" s="213" t="s">
        <v>51</v>
      </c>
      <c r="D284" s="214"/>
      <c r="E284" s="214"/>
      <c r="F284" s="21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5"/>
    </row>
    <row r="285" spans="1:84" s="32" customFormat="1" ht="18" customHeight="1" x14ac:dyDescent="0.2">
      <c r="A285" s="175"/>
      <c r="B285" s="11"/>
      <c r="C285" s="213" t="s">
        <v>101</v>
      </c>
      <c r="D285" s="214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215"/>
    </row>
    <row r="286" spans="1:84" s="32" customFormat="1" ht="18" customHeight="1" x14ac:dyDescent="0.2">
      <c r="A286" s="175"/>
      <c r="B286" s="11"/>
      <c r="C286" s="216" t="s">
        <v>102</v>
      </c>
      <c r="D286" s="217"/>
      <c r="E286" s="217"/>
      <c r="F286" s="217"/>
      <c r="G286" s="217"/>
      <c r="H286" s="217"/>
      <c r="I286" s="217"/>
      <c r="J286" s="217"/>
      <c r="K286" s="217"/>
      <c r="L286" s="217"/>
      <c r="M286" s="217"/>
      <c r="N286" s="217"/>
      <c r="O286" s="217"/>
      <c r="P286" s="217"/>
      <c r="Q286" s="217"/>
      <c r="R286" s="217"/>
      <c r="S286" s="217"/>
      <c r="T286" s="218"/>
    </row>
    <row r="287" spans="1:84" s="1" customFormat="1" ht="42" customHeight="1" x14ac:dyDescent="0.2">
      <c r="A287" s="15"/>
      <c r="B287" s="25">
        <v>85502</v>
      </c>
      <c r="C287" s="29"/>
      <c r="D287" s="204" t="s">
        <v>13</v>
      </c>
      <c r="E287" s="20" t="s">
        <v>35</v>
      </c>
      <c r="F287" s="12">
        <f>G287+P287</f>
        <v>8894926.6899999995</v>
      </c>
      <c r="G287" s="70">
        <f>H287+K287+L287+M287</f>
        <v>8894926.6899999995</v>
      </c>
      <c r="H287" s="69">
        <f>SUM(I287:J287)</f>
        <v>789635.69</v>
      </c>
      <c r="I287" s="72">
        <v>733407</v>
      </c>
      <c r="J287" s="72">
        <v>56228.69</v>
      </c>
      <c r="K287" s="72"/>
      <c r="L287" s="69">
        <v>8105291</v>
      </c>
      <c r="M287" s="78"/>
      <c r="N287" s="78"/>
      <c r="O287" s="80"/>
      <c r="P287" s="81"/>
      <c r="Q287" s="78"/>
      <c r="R287" s="78"/>
      <c r="S287" s="78"/>
      <c r="T287" s="78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  <c r="AK287" s="74"/>
      <c r="AL287" s="74"/>
      <c r="AM287" s="74"/>
      <c r="AN287" s="74"/>
      <c r="AO287" s="74"/>
      <c r="AP287" s="74"/>
      <c r="AQ287" s="74"/>
      <c r="AR287" s="74"/>
      <c r="AS287" s="74"/>
      <c r="AT287" s="74"/>
      <c r="AU287" s="74"/>
      <c r="AV287" s="74"/>
      <c r="AW287" s="74"/>
      <c r="AX287" s="74"/>
      <c r="AY287" s="74"/>
      <c r="AZ287" s="74"/>
      <c r="BA287" s="74"/>
      <c r="BB287" s="74"/>
      <c r="BC287" s="74"/>
      <c r="BD287" s="74"/>
      <c r="BE287" s="74"/>
      <c r="BF287" s="74"/>
      <c r="BG287" s="74"/>
      <c r="BH287" s="74"/>
      <c r="BI287" s="74"/>
      <c r="BJ287" s="74"/>
      <c r="BK287" s="74"/>
      <c r="BL287" s="74"/>
      <c r="BM287" s="74"/>
      <c r="BN287" s="74"/>
      <c r="BO287" s="74"/>
      <c r="BP287" s="74"/>
      <c r="BQ287" s="74"/>
      <c r="BR287" s="74"/>
      <c r="BS287" s="74"/>
      <c r="BT287" s="74"/>
      <c r="BU287" s="74"/>
      <c r="BV287" s="74"/>
      <c r="BW287" s="74"/>
      <c r="BX287" s="74"/>
      <c r="BY287" s="74"/>
      <c r="BZ287" s="74"/>
      <c r="CA287" s="74"/>
      <c r="CB287" s="74"/>
      <c r="CC287" s="74"/>
      <c r="CD287" s="74"/>
      <c r="CE287" s="74"/>
      <c r="CF287" s="74"/>
    </row>
    <row r="288" spans="1:84" s="7" customFormat="1" ht="36" customHeight="1" x14ac:dyDescent="0.2">
      <c r="A288" s="11"/>
      <c r="B288" s="26"/>
      <c r="C288" s="27"/>
      <c r="D288" s="205"/>
      <c r="E288" s="20" t="s">
        <v>36</v>
      </c>
      <c r="F288" s="12"/>
      <c r="G288" s="70"/>
      <c r="H288" s="69"/>
      <c r="I288" s="69"/>
      <c r="J288" s="69"/>
      <c r="K288" s="69"/>
      <c r="L288" s="69"/>
      <c r="M288" s="79"/>
      <c r="N288" s="79"/>
      <c r="O288" s="82"/>
      <c r="P288" s="68"/>
      <c r="Q288" s="79"/>
      <c r="R288" s="79"/>
      <c r="S288" s="79"/>
      <c r="T288" s="79"/>
      <c r="U288" s="8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  <c r="AK288" s="74"/>
      <c r="AL288" s="74"/>
      <c r="AM288" s="74"/>
      <c r="AN288" s="74"/>
      <c r="AO288" s="74"/>
      <c r="AP288" s="74"/>
      <c r="AQ288" s="74"/>
      <c r="AR288" s="74"/>
      <c r="AS288" s="74"/>
      <c r="AT288" s="74"/>
      <c r="AU288" s="74"/>
      <c r="AV288" s="74"/>
      <c r="AW288" s="74"/>
      <c r="AX288" s="74"/>
      <c r="AY288" s="74"/>
      <c r="AZ288" s="74"/>
      <c r="BA288" s="74"/>
      <c r="BB288" s="74"/>
      <c r="BC288" s="74"/>
      <c r="BD288" s="74"/>
      <c r="BE288" s="74"/>
      <c r="BF288" s="74"/>
      <c r="BG288" s="74"/>
      <c r="BH288" s="74"/>
      <c r="BI288" s="74"/>
      <c r="BJ288" s="74"/>
      <c r="BK288" s="74"/>
      <c r="BL288" s="74"/>
      <c r="BM288" s="74"/>
      <c r="BN288" s="74"/>
      <c r="BO288" s="74"/>
      <c r="BP288" s="74"/>
      <c r="BQ288" s="74"/>
      <c r="BR288" s="74"/>
      <c r="BS288" s="74"/>
      <c r="BT288" s="74"/>
      <c r="BU288" s="74"/>
      <c r="BV288" s="74"/>
      <c r="BW288" s="74"/>
      <c r="BX288" s="74"/>
      <c r="BY288" s="74"/>
      <c r="BZ288" s="74"/>
      <c r="CA288" s="74"/>
      <c r="CB288" s="74"/>
      <c r="CC288" s="74"/>
      <c r="CD288" s="74"/>
      <c r="CE288" s="74"/>
      <c r="CF288" s="74"/>
    </row>
    <row r="289" spans="1:84" s="7" customFormat="1" ht="36" customHeight="1" x14ac:dyDescent="0.2">
      <c r="A289" s="11"/>
      <c r="B289" s="26"/>
      <c r="C289" s="27"/>
      <c r="D289" s="205"/>
      <c r="E289" s="20" t="s">
        <v>37</v>
      </c>
      <c r="F289" s="12">
        <f>G289+P289</f>
        <v>6063.43</v>
      </c>
      <c r="G289" s="70">
        <f>H289+K289+L289+M289</f>
        <v>6063.43</v>
      </c>
      <c r="H289" s="69">
        <f>SUM(I289:J289)</f>
        <v>6063.43</v>
      </c>
      <c r="I289" s="69"/>
      <c r="J289" s="69">
        <f>J293+J297</f>
        <v>6063.43</v>
      </c>
      <c r="K289" s="69"/>
      <c r="L289" s="69"/>
      <c r="M289" s="79"/>
      <c r="N289" s="79"/>
      <c r="O289" s="82"/>
      <c r="P289" s="68"/>
      <c r="Q289" s="79"/>
      <c r="R289" s="79"/>
      <c r="S289" s="79"/>
      <c r="T289" s="79"/>
      <c r="U289" s="8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4"/>
      <c r="BH289" s="74"/>
      <c r="BI289" s="74"/>
      <c r="BJ289" s="74"/>
      <c r="BK289" s="74"/>
      <c r="BL289" s="74"/>
      <c r="BM289" s="74"/>
      <c r="BN289" s="74"/>
      <c r="BO289" s="74"/>
      <c r="BP289" s="74"/>
      <c r="BQ289" s="74"/>
      <c r="BR289" s="74"/>
      <c r="BS289" s="74"/>
      <c r="BT289" s="74"/>
      <c r="BU289" s="74"/>
      <c r="BV289" s="74"/>
      <c r="BW289" s="74"/>
      <c r="BX289" s="74"/>
      <c r="BY289" s="74"/>
      <c r="BZ289" s="74"/>
      <c r="CA289" s="74"/>
      <c r="CB289" s="74"/>
      <c r="CC289" s="74"/>
      <c r="CD289" s="74"/>
      <c r="CE289" s="74"/>
      <c r="CF289" s="74"/>
    </row>
    <row r="290" spans="1:84" s="10" customFormat="1" ht="36" customHeight="1" x14ac:dyDescent="0.2">
      <c r="A290" s="19"/>
      <c r="B290" s="27"/>
      <c r="C290" s="28"/>
      <c r="D290" s="206"/>
      <c r="E290" s="21" t="s">
        <v>38</v>
      </c>
      <c r="F290" s="14">
        <f t="shared" ref="F290:L290" si="83">F287-F288+F289</f>
        <v>8900990.1199999992</v>
      </c>
      <c r="G290" s="71">
        <f t="shared" si="83"/>
        <v>8900990.1199999992</v>
      </c>
      <c r="H290" s="14">
        <f t="shared" si="83"/>
        <v>795699.12</v>
      </c>
      <c r="I290" s="14">
        <f t="shared" si="83"/>
        <v>733407</v>
      </c>
      <c r="J290" s="14">
        <f t="shared" si="83"/>
        <v>62292.12</v>
      </c>
      <c r="K290" s="14"/>
      <c r="L290" s="14">
        <f t="shared" si="83"/>
        <v>8105291</v>
      </c>
      <c r="M290" s="14"/>
      <c r="N290" s="14"/>
      <c r="O290" s="83"/>
      <c r="P290" s="71"/>
      <c r="Q290" s="14"/>
      <c r="R290" s="14"/>
      <c r="S290" s="73"/>
      <c r="T290" s="73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  <c r="AK290" s="74"/>
      <c r="AL290" s="74"/>
      <c r="AM290" s="74"/>
      <c r="AN290" s="74"/>
      <c r="AO290" s="74"/>
      <c r="AP290" s="74"/>
      <c r="AQ290" s="74"/>
      <c r="AR290" s="74"/>
      <c r="AS290" s="74"/>
      <c r="AT290" s="74"/>
      <c r="AU290" s="74"/>
      <c r="AV290" s="74"/>
      <c r="AW290" s="74"/>
      <c r="AX290" s="74"/>
      <c r="AY290" s="74"/>
      <c r="AZ290" s="74"/>
      <c r="BA290" s="74"/>
      <c r="BB290" s="74"/>
      <c r="BC290" s="74"/>
      <c r="BD290" s="74"/>
      <c r="BE290" s="74"/>
      <c r="BF290" s="74"/>
      <c r="BG290" s="74"/>
      <c r="BH290" s="74"/>
      <c r="BI290" s="74"/>
      <c r="BJ290" s="74"/>
      <c r="BK290" s="74"/>
      <c r="BL290" s="74"/>
      <c r="BM290" s="74"/>
      <c r="BN290" s="74"/>
      <c r="BO290" s="74"/>
      <c r="BP290" s="74"/>
      <c r="BQ290" s="74"/>
      <c r="BR290" s="74"/>
      <c r="BS290" s="74"/>
      <c r="BT290" s="74"/>
      <c r="BU290" s="74"/>
      <c r="BV290" s="74"/>
      <c r="BW290" s="74"/>
      <c r="BX290" s="74"/>
      <c r="BY290" s="74"/>
      <c r="BZ290" s="74"/>
      <c r="CA290" s="74"/>
      <c r="CB290" s="74"/>
      <c r="CC290" s="74"/>
      <c r="CD290" s="74"/>
      <c r="CE290" s="74"/>
      <c r="CF290" s="74"/>
    </row>
    <row r="291" spans="1:84" s="1" customFormat="1" ht="44.25" customHeight="1" x14ac:dyDescent="0.2">
      <c r="A291" s="15"/>
      <c r="B291" s="15"/>
      <c r="C291" s="15">
        <v>2910</v>
      </c>
      <c r="D291" s="207" t="s">
        <v>39</v>
      </c>
      <c r="E291" s="20" t="s">
        <v>35</v>
      </c>
      <c r="F291" s="12">
        <f>G291+P291</f>
        <v>42316.44</v>
      </c>
      <c r="G291" s="70">
        <f>H291+K291+L291+M291</f>
        <v>42316.44</v>
      </c>
      <c r="H291" s="69">
        <f>SUM(I291:J291)</f>
        <v>42316.44</v>
      </c>
      <c r="I291" s="69"/>
      <c r="J291" s="69">
        <v>42316.44</v>
      </c>
      <c r="K291" s="69"/>
      <c r="L291" s="69"/>
      <c r="M291" s="69"/>
      <c r="N291" s="69"/>
      <c r="O291" s="84"/>
      <c r="P291" s="68"/>
      <c r="Q291" s="69"/>
      <c r="R291" s="69"/>
      <c r="S291" s="69"/>
      <c r="T291" s="69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4"/>
      <c r="BH291" s="74"/>
      <c r="BI291" s="74"/>
      <c r="BJ291" s="74"/>
      <c r="BK291" s="74"/>
      <c r="BL291" s="74"/>
      <c r="BM291" s="74"/>
      <c r="BN291" s="74"/>
      <c r="BO291" s="74"/>
      <c r="BP291" s="74"/>
      <c r="BQ291" s="74"/>
      <c r="BR291" s="74"/>
      <c r="BS291" s="74"/>
      <c r="BT291" s="74"/>
      <c r="BU291" s="74"/>
      <c r="BV291" s="74"/>
      <c r="BW291" s="74"/>
      <c r="BX291" s="74"/>
      <c r="BY291" s="74"/>
      <c r="BZ291" s="74"/>
      <c r="CA291" s="74"/>
      <c r="CB291" s="74"/>
      <c r="CC291" s="74"/>
      <c r="CD291" s="74"/>
      <c r="CE291" s="74"/>
      <c r="CF291" s="74"/>
    </row>
    <row r="292" spans="1:84" s="7" customFormat="1" ht="44.25" customHeight="1" x14ac:dyDescent="0.2">
      <c r="A292" s="11"/>
      <c r="B292" s="11"/>
      <c r="C292" s="15"/>
      <c r="D292" s="208"/>
      <c r="E292" s="20" t="s">
        <v>36</v>
      </c>
      <c r="F292" s="12"/>
      <c r="G292" s="70"/>
      <c r="H292" s="69"/>
      <c r="I292" s="69"/>
      <c r="J292" s="69"/>
      <c r="K292" s="69"/>
      <c r="L292" s="69"/>
      <c r="M292" s="69"/>
      <c r="N292" s="69"/>
      <c r="O292" s="84"/>
      <c r="P292" s="70"/>
      <c r="Q292" s="69"/>
      <c r="R292" s="69"/>
      <c r="S292" s="69"/>
      <c r="T292" s="69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  <c r="AK292" s="74"/>
      <c r="AL292" s="74"/>
      <c r="AM292" s="74"/>
      <c r="AN292" s="74"/>
      <c r="AO292" s="74"/>
      <c r="AP292" s="74"/>
      <c r="AQ292" s="74"/>
      <c r="AR292" s="74"/>
      <c r="AS292" s="74"/>
      <c r="AT292" s="74"/>
      <c r="AU292" s="74"/>
      <c r="AV292" s="74"/>
      <c r="AW292" s="74"/>
      <c r="AX292" s="74"/>
      <c r="AY292" s="74"/>
      <c r="AZ292" s="74"/>
      <c r="BA292" s="74"/>
      <c r="BB292" s="74"/>
      <c r="BC292" s="74"/>
      <c r="BD292" s="74"/>
      <c r="BE292" s="74"/>
      <c r="BF292" s="74"/>
      <c r="BG292" s="74"/>
      <c r="BH292" s="74"/>
      <c r="BI292" s="74"/>
      <c r="BJ292" s="74"/>
      <c r="BK292" s="74"/>
      <c r="BL292" s="74"/>
      <c r="BM292" s="74"/>
      <c r="BN292" s="74"/>
      <c r="BO292" s="74"/>
      <c r="BP292" s="74"/>
      <c r="BQ292" s="74"/>
      <c r="BR292" s="74"/>
      <c r="BS292" s="74"/>
      <c r="BT292" s="74"/>
      <c r="BU292" s="74"/>
      <c r="BV292" s="74"/>
      <c r="BW292" s="74"/>
      <c r="BX292" s="74"/>
      <c r="BY292" s="74"/>
      <c r="BZ292" s="74"/>
      <c r="CA292" s="74"/>
      <c r="CB292" s="74"/>
      <c r="CC292" s="74"/>
      <c r="CD292" s="74"/>
      <c r="CE292" s="74"/>
      <c r="CF292" s="74"/>
    </row>
    <row r="293" spans="1:84" s="7" customFormat="1" ht="44.25" customHeight="1" x14ac:dyDescent="0.2">
      <c r="A293" s="11"/>
      <c r="B293" s="11"/>
      <c r="C293" s="15"/>
      <c r="D293" s="208"/>
      <c r="E293" s="20" t="s">
        <v>37</v>
      </c>
      <c r="F293" s="12">
        <f>G293+P293</f>
        <v>5467.89</v>
      </c>
      <c r="G293" s="70">
        <f>H293+K293+L293+M293</f>
        <v>5467.89</v>
      </c>
      <c r="H293" s="69">
        <f>SUM(I293:J293)</f>
        <v>5467.89</v>
      </c>
      <c r="I293" s="69"/>
      <c r="J293" s="69">
        <v>5467.89</v>
      </c>
      <c r="K293" s="69"/>
      <c r="L293" s="69"/>
      <c r="M293" s="69"/>
      <c r="N293" s="69"/>
      <c r="O293" s="84"/>
      <c r="P293" s="70"/>
      <c r="Q293" s="69"/>
      <c r="R293" s="69"/>
      <c r="S293" s="69"/>
      <c r="T293" s="69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4"/>
      <c r="BQ293" s="74"/>
      <c r="BR293" s="74"/>
      <c r="BS293" s="74"/>
      <c r="BT293" s="74"/>
      <c r="BU293" s="74"/>
      <c r="BV293" s="74"/>
      <c r="BW293" s="74"/>
      <c r="BX293" s="74"/>
      <c r="BY293" s="74"/>
      <c r="BZ293" s="74"/>
      <c r="CA293" s="74"/>
      <c r="CB293" s="74"/>
      <c r="CC293" s="74"/>
      <c r="CD293" s="74"/>
      <c r="CE293" s="74"/>
      <c r="CF293" s="74"/>
    </row>
    <row r="294" spans="1:84" s="10" customFormat="1" ht="44.25" customHeight="1" x14ac:dyDescent="0.2">
      <c r="A294" s="19"/>
      <c r="B294" s="19"/>
      <c r="C294" s="13"/>
      <c r="D294" s="209"/>
      <c r="E294" s="21" t="s">
        <v>38</v>
      </c>
      <c r="F294" s="14">
        <f>F291-F292+F293</f>
        <v>47784.33</v>
      </c>
      <c r="G294" s="71">
        <f>G291-G292+G293</f>
        <v>47784.33</v>
      </c>
      <c r="H294" s="14">
        <f>H291-H292+H293</f>
        <v>47784.33</v>
      </c>
      <c r="I294" s="14"/>
      <c r="J294" s="14">
        <f>J291-J292+J293</f>
        <v>47784.33</v>
      </c>
      <c r="K294" s="14"/>
      <c r="L294" s="14"/>
      <c r="M294" s="14"/>
      <c r="N294" s="14"/>
      <c r="O294" s="83"/>
      <c r="P294" s="71"/>
      <c r="Q294" s="14"/>
      <c r="R294" s="14"/>
      <c r="S294" s="73"/>
      <c r="T294" s="73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  <c r="BM294" s="74"/>
      <c r="BN294" s="74"/>
      <c r="BO294" s="74"/>
      <c r="BP294" s="74"/>
      <c r="BQ294" s="74"/>
      <c r="BR294" s="74"/>
      <c r="BS294" s="74"/>
      <c r="BT294" s="74"/>
      <c r="BU294" s="74"/>
      <c r="BV294" s="74"/>
      <c r="BW294" s="74"/>
      <c r="BX294" s="74"/>
      <c r="BY294" s="74"/>
      <c r="BZ294" s="74"/>
      <c r="CA294" s="74"/>
      <c r="CB294" s="74"/>
      <c r="CC294" s="74"/>
      <c r="CD294" s="74"/>
      <c r="CE294" s="74"/>
      <c r="CF294" s="74"/>
    </row>
    <row r="295" spans="1:84" s="1" customFormat="1" ht="18" customHeight="1" x14ac:dyDescent="0.2">
      <c r="A295" s="15"/>
      <c r="B295" s="15"/>
      <c r="C295" s="15">
        <v>4580</v>
      </c>
      <c r="D295" s="88" t="s">
        <v>43</v>
      </c>
      <c r="E295" s="20" t="s">
        <v>35</v>
      </c>
      <c r="F295" s="12">
        <f>G295+P295</f>
        <v>4610.25</v>
      </c>
      <c r="G295" s="70">
        <f>H295+K295+L295+M295</f>
        <v>4610.25</v>
      </c>
      <c r="H295" s="69">
        <f>SUM(I295:J295)</f>
        <v>4610.25</v>
      </c>
      <c r="I295" s="69"/>
      <c r="J295" s="69">
        <v>4610.25</v>
      </c>
      <c r="K295" s="69"/>
      <c r="L295" s="69"/>
      <c r="M295" s="69"/>
      <c r="N295" s="69"/>
      <c r="O295" s="84"/>
      <c r="P295" s="68"/>
      <c r="Q295" s="69"/>
      <c r="R295" s="69"/>
      <c r="S295" s="69"/>
      <c r="T295" s="69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4"/>
      <c r="BH295" s="74"/>
      <c r="BI295" s="74"/>
      <c r="BJ295" s="74"/>
      <c r="BK295" s="74"/>
      <c r="BL295" s="74"/>
      <c r="BM295" s="74"/>
      <c r="BN295" s="74"/>
      <c r="BO295" s="74"/>
      <c r="BP295" s="74"/>
      <c r="BQ295" s="74"/>
      <c r="BR295" s="74"/>
      <c r="BS295" s="74"/>
      <c r="BT295" s="74"/>
      <c r="BU295" s="74"/>
      <c r="BV295" s="74"/>
      <c r="BW295" s="74"/>
      <c r="BX295" s="74"/>
      <c r="BY295" s="74"/>
      <c r="BZ295" s="74"/>
      <c r="CA295" s="74"/>
      <c r="CB295" s="74"/>
      <c r="CC295" s="74"/>
      <c r="CD295" s="74"/>
      <c r="CE295" s="74"/>
      <c r="CF295" s="74"/>
    </row>
    <row r="296" spans="1:84" s="7" customFormat="1" ht="18" customHeight="1" x14ac:dyDescent="0.2">
      <c r="A296" s="11"/>
      <c r="B296" s="11"/>
      <c r="C296" s="15"/>
      <c r="D296" s="23"/>
      <c r="E296" s="20" t="s">
        <v>36</v>
      </c>
      <c r="F296" s="12"/>
      <c r="G296" s="70"/>
      <c r="H296" s="69"/>
      <c r="I296" s="69"/>
      <c r="J296" s="69"/>
      <c r="K296" s="69"/>
      <c r="L296" s="69"/>
      <c r="M296" s="69"/>
      <c r="N296" s="69"/>
      <c r="O296" s="84"/>
      <c r="P296" s="70"/>
      <c r="Q296" s="69"/>
      <c r="R296" s="69"/>
      <c r="S296" s="69"/>
      <c r="T296" s="69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  <c r="AK296" s="74"/>
      <c r="AL296" s="74"/>
      <c r="AM296" s="74"/>
      <c r="AN296" s="74"/>
      <c r="AO296" s="74"/>
      <c r="AP296" s="74"/>
      <c r="AQ296" s="74"/>
      <c r="AR296" s="74"/>
      <c r="AS296" s="74"/>
      <c r="AT296" s="74"/>
      <c r="AU296" s="74"/>
      <c r="AV296" s="74"/>
      <c r="AW296" s="74"/>
      <c r="AX296" s="74"/>
      <c r="AY296" s="74"/>
      <c r="AZ296" s="74"/>
      <c r="BA296" s="74"/>
      <c r="BB296" s="74"/>
      <c r="BC296" s="74"/>
      <c r="BD296" s="74"/>
      <c r="BE296" s="74"/>
      <c r="BF296" s="74"/>
      <c r="BG296" s="74"/>
      <c r="BH296" s="74"/>
      <c r="BI296" s="74"/>
      <c r="BJ296" s="74"/>
      <c r="BK296" s="74"/>
      <c r="BL296" s="74"/>
      <c r="BM296" s="74"/>
      <c r="BN296" s="74"/>
      <c r="BO296" s="74"/>
      <c r="BP296" s="74"/>
      <c r="BQ296" s="74"/>
      <c r="BR296" s="74"/>
      <c r="BS296" s="74"/>
      <c r="BT296" s="74"/>
      <c r="BU296" s="74"/>
      <c r="BV296" s="74"/>
      <c r="BW296" s="74"/>
      <c r="BX296" s="74"/>
      <c r="BY296" s="74"/>
      <c r="BZ296" s="74"/>
      <c r="CA296" s="74"/>
      <c r="CB296" s="74"/>
      <c r="CC296" s="74"/>
      <c r="CD296" s="74"/>
      <c r="CE296" s="74"/>
      <c r="CF296" s="74"/>
    </row>
    <row r="297" spans="1:84" s="7" customFormat="1" ht="18" customHeight="1" x14ac:dyDescent="0.2">
      <c r="A297" s="11"/>
      <c r="B297" s="11"/>
      <c r="C297" s="15"/>
      <c r="D297" s="23"/>
      <c r="E297" s="20" t="s">
        <v>37</v>
      </c>
      <c r="F297" s="12">
        <f>G297+P297</f>
        <v>595.54</v>
      </c>
      <c r="G297" s="70">
        <f>H297+K297+L297+M297</f>
        <v>595.54</v>
      </c>
      <c r="H297" s="69">
        <f>SUM(I297:J297)</f>
        <v>595.54</v>
      </c>
      <c r="I297" s="69"/>
      <c r="J297" s="69">
        <v>595.54</v>
      </c>
      <c r="K297" s="69"/>
      <c r="L297" s="69"/>
      <c r="M297" s="69"/>
      <c r="N297" s="69"/>
      <c r="O297" s="84"/>
      <c r="P297" s="70"/>
      <c r="Q297" s="69"/>
      <c r="R297" s="69"/>
      <c r="S297" s="69"/>
      <c r="T297" s="69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  <c r="BM297" s="74"/>
      <c r="BN297" s="74"/>
      <c r="BO297" s="74"/>
      <c r="BP297" s="74"/>
      <c r="BQ297" s="74"/>
      <c r="BR297" s="74"/>
      <c r="BS297" s="74"/>
      <c r="BT297" s="74"/>
      <c r="BU297" s="74"/>
      <c r="BV297" s="74"/>
      <c r="BW297" s="74"/>
      <c r="BX297" s="74"/>
      <c r="BY297" s="74"/>
      <c r="BZ297" s="74"/>
      <c r="CA297" s="74"/>
      <c r="CB297" s="74"/>
      <c r="CC297" s="74"/>
      <c r="CD297" s="74"/>
      <c r="CE297" s="74"/>
      <c r="CF297" s="74"/>
    </row>
    <row r="298" spans="1:84" s="10" customFormat="1" ht="18" customHeight="1" x14ac:dyDescent="0.2">
      <c r="A298" s="19"/>
      <c r="B298" s="19"/>
      <c r="C298" s="13"/>
      <c r="D298" s="24"/>
      <c r="E298" s="21" t="s">
        <v>38</v>
      </c>
      <c r="F298" s="14">
        <f>F295-F296+F297</f>
        <v>5205.79</v>
      </c>
      <c r="G298" s="71">
        <f>G295-G296+G297</f>
        <v>5205.79</v>
      </c>
      <c r="H298" s="14">
        <f>H295-H296+H297</f>
        <v>5205.79</v>
      </c>
      <c r="I298" s="14"/>
      <c r="J298" s="14">
        <f>J295-J296+J297</f>
        <v>5205.79</v>
      </c>
      <c r="K298" s="14"/>
      <c r="L298" s="14"/>
      <c r="M298" s="14"/>
      <c r="N298" s="14"/>
      <c r="O298" s="83"/>
      <c r="P298" s="71"/>
      <c r="Q298" s="14"/>
      <c r="R298" s="14"/>
      <c r="S298" s="73"/>
      <c r="T298" s="73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  <c r="BM298" s="74"/>
      <c r="BN298" s="74"/>
      <c r="BO298" s="74"/>
      <c r="BP298" s="74"/>
      <c r="BQ298" s="74"/>
      <c r="BR298" s="74"/>
      <c r="BS298" s="74"/>
      <c r="BT298" s="74"/>
      <c r="BU298" s="74"/>
      <c r="BV298" s="74"/>
      <c r="BW298" s="74"/>
      <c r="BX298" s="74"/>
      <c r="BY298" s="74"/>
      <c r="BZ298" s="74"/>
      <c r="CA298" s="74"/>
      <c r="CB298" s="74"/>
      <c r="CC298" s="74"/>
      <c r="CD298" s="74"/>
      <c r="CE298" s="74"/>
      <c r="CF298" s="74"/>
    </row>
    <row r="299" spans="1:84" s="32" customFormat="1" ht="18" customHeight="1" x14ac:dyDescent="0.2">
      <c r="A299" s="86"/>
      <c r="B299" s="86"/>
      <c r="C299" s="210" t="s">
        <v>40</v>
      </c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2"/>
    </row>
    <row r="300" spans="1:84" s="32" customFormat="1" ht="18" customHeight="1" x14ac:dyDescent="0.2">
      <c r="A300" s="86"/>
      <c r="B300" s="85"/>
      <c r="C300" s="213" t="s">
        <v>51</v>
      </c>
      <c r="D300" s="214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5"/>
    </row>
    <row r="301" spans="1:84" s="32" customFormat="1" ht="37.5" customHeight="1" x14ac:dyDescent="0.2">
      <c r="A301" s="86"/>
      <c r="B301" s="85"/>
      <c r="C301" s="213" t="s">
        <v>103</v>
      </c>
      <c r="D301" s="214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5"/>
    </row>
    <row r="302" spans="1:84" s="32" customFormat="1" ht="18" customHeight="1" x14ac:dyDescent="0.2">
      <c r="A302" s="86"/>
      <c r="B302" s="85"/>
      <c r="C302" s="216" t="s">
        <v>104</v>
      </c>
      <c r="D302" s="217"/>
      <c r="E302" s="217"/>
      <c r="F302" s="217"/>
      <c r="G302" s="217"/>
      <c r="H302" s="217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8"/>
    </row>
    <row r="303" spans="1:84" s="87" customFormat="1" ht="18" customHeight="1" x14ac:dyDescent="0.2">
      <c r="A303" s="142">
        <v>926</v>
      </c>
      <c r="B303" s="142"/>
      <c r="C303" s="185"/>
      <c r="D303" s="219" t="s">
        <v>58</v>
      </c>
      <c r="E303" s="170" t="s">
        <v>35</v>
      </c>
      <c r="F303" s="171">
        <f>G303+P303</f>
        <v>10532547</v>
      </c>
      <c r="G303" s="162">
        <f>H303+K303+L303+M303</f>
        <v>10132547</v>
      </c>
      <c r="H303" s="146">
        <f>SUM(I303:J303)</f>
        <v>7332637</v>
      </c>
      <c r="I303" s="146">
        <v>3220782</v>
      </c>
      <c r="J303" s="146">
        <v>4111855</v>
      </c>
      <c r="K303" s="146">
        <v>2080910</v>
      </c>
      <c r="L303" s="146">
        <v>719000</v>
      </c>
      <c r="M303" s="36"/>
      <c r="N303" s="36"/>
      <c r="O303" s="37"/>
      <c r="P303" s="162">
        <f>Q303+S303+T303</f>
        <v>400000</v>
      </c>
      <c r="Q303" s="146">
        <v>400000</v>
      </c>
      <c r="R303" s="35"/>
      <c r="S303" s="35"/>
      <c r="T303" s="35"/>
    </row>
    <row r="304" spans="1:84" s="87" customFormat="1" ht="18" customHeight="1" x14ac:dyDescent="0.2">
      <c r="A304" s="149"/>
      <c r="B304" s="149"/>
      <c r="C304" s="143"/>
      <c r="D304" s="220"/>
      <c r="E304" s="144" t="s">
        <v>36</v>
      </c>
      <c r="F304" s="145">
        <f>G308+P308</f>
        <v>349000</v>
      </c>
      <c r="G304" s="132">
        <f>H308+K308+L308+M308</f>
        <v>349000</v>
      </c>
      <c r="H304" s="133">
        <f>SUM(I304:J304)</f>
        <v>349000</v>
      </c>
      <c r="I304" s="133">
        <f>I308</f>
        <v>69400</v>
      </c>
      <c r="J304" s="133">
        <f t="shared" ref="J304" si="84">J308</f>
        <v>279600</v>
      </c>
      <c r="K304" s="133"/>
      <c r="L304" s="133"/>
      <c r="M304" s="55"/>
      <c r="N304" s="55"/>
      <c r="O304" s="56"/>
      <c r="P304" s="132"/>
      <c r="Q304" s="133"/>
      <c r="R304" s="34"/>
      <c r="S304" s="34"/>
      <c r="T304" s="34"/>
    </row>
    <row r="305" spans="1:20" s="87" customFormat="1" ht="18" customHeight="1" x14ac:dyDescent="0.2">
      <c r="A305" s="149"/>
      <c r="B305" s="149"/>
      <c r="C305" s="143"/>
      <c r="D305" s="220"/>
      <c r="E305" s="144" t="s">
        <v>37</v>
      </c>
      <c r="F305" s="145">
        <f>G305+P305</f>
        <v>349000</v>
      </c>
      <c r="G305" s="132">
        <f>H305+K305+L305+M305</f>
        <v>349000</v>
      </c>
      <c r="H305" s="133">
        <f>SUM(I305:J305)</f>
        <v>349000</v>
      </c>
      <c r="I305" s="133">
        <f t="shared" ref="I305" si="85">I309</f>
        <v>349000</v>
      </c>
      <c r="J305" s="133"/>
      <c r="K305" s="133"/>
      <c r="L305" s="133"/>
      <c r="M305" s="55"/>
      <c r="N305" s="55"/>
      <c r="O305" s="56"/>
      <c r="P305" s="132"/>
      <c r="Q305" s="133"/>
      <c r="R305" s="34"/>
      <c r="S305" s="34"/>
      <c r="T305" s="34"/>
    </row>
    <row r="306" spans="1:20" s="87" customFormat="1" ht="18" customHeight="1" x14ac:dyDescent="0.2">
      <c r="A306" s="143"/>
      <c r="B306" s="143"/>
      <c r="C306" s="151"/>
      <c r="D306" s="221"/>
      <c r="E306" s="152" t="s">
        <v>38</v>
      </c>
      <c r="F306" s="135">
        <f t="shared" ref="F306:L306" si="86">F303-F304+F305</f>
        <v>10532547</v>
      </c>
      <c r="G306" s="134">
        <f t="shared" si="86"/>
        <v>10132547</v>
      </c>
      <c r="H306" s="135">
        <f t="shared" si="86"/>
        <v>7332637</v>
      </c>
      <c r="I306" s="154">
        <f t="shared" si="86"/>
        <v>3500382</v>
      </c>
      <c r="J306" s="154">
        <f t="shared" si="86"/>
        <v>3832255</v>
      </c>
      <c r="K306" s="154">
        <f t="shared" si="86"/>
        <v>2080910</v>
      </c>
      <c r="L306" s="154">
        <f t="shared" si="86"/>
        <v>719000</v>
      </c>
      <c r="M306" s="39"/>
      <c r="N306" s="39"/>
      <c r="O306" s="40"/>
      <c r="P306" s="134">
        <f t="shared" ref="P306:Q306" si="87">P303-P304+P305</f>
        <v>400000</v>
      </c>
      <c r="Q306" s="135">
        <f t="shared" si="87"/>
        <v>400000</v>
      </c>
      <c r="R306" s="39"/>
      <c r="S306" s="41"/>
      <c r="T306" s="41"/>
    </row>
    <row r="307" spans="1:20" s="87" customFormat="1" ht="18" customHeight="1" x14ac:dyDescent="0.2">
      <c r="A307" s="11"/>
      <c r="B307" s="16">
        <v>92601</v>
      </c>
      <c r="C307" s="17"/>
      <c r="D307" s="222" t="s">
        <v>59</v>
      </c>
      <c r="E307" s="155" t="s">
        <v>35</v>
      </c>
      <c r="F307" s="157">
        <f>G307+P307</f>
        <v>8441637</v>
      </c>
      <c r="G307" s="139">
        <f>H307+K307+L307+M307</f>
        <v>8041637</v>
      </c>
      <c r="H307" s="137">
        <f>SUM(I307:J307)</f>
        <v>7322637</v>
      </c>
      <c r="I307" s="138">
        <v>3220782</v>
      </c>
      <c r="J307" s="138">
        <v>4101855</v>
      </c>
      <c r="K307" s="138"/>
      <c r="L307" s="138">
        <v>719000</v>
      </c>
      <c r="M307" s="91"/>
      <c r="N307" s="91"/>
      <c r="O307" s="92"/>
      <c r="P307" s="136">
        <f>Q307+S307+T307</f>
        <v>400000</v>
      </c>
      <c r="Q307" s="138">
        <v>400000</v>
      </c>
      <c r="R307" s="91"/>
      <c r="S307" s="91"/>
      <c r="T307" s="91"/>
    </row>
    <row r="308" spans="1:20" s="87" customFormat="1" ht="18" customHeight="1" x14ac:dyDescent="0.2">
      <c r="A308" s="11"/>
      <c r="B308" s="11"/>
      <c r="C308" s="15"/>
      <c r="D308" s="223"/>
      <c r="E308" s="155" t="s">
        <v>36</v>
      </c>
      <c r="F308" s="157">
        <f>G308+P308</f>
        <v>349000</v>
      </c>
      <c r="G308" s="139">
        <f>H308+K308+L308+M308</f>
        <v>349000</v>
      </c>
      <c r="H308" s="137">
        <f t="shared" ref="H308" si="88">SUM(I308:J308)</f>
        <v>349000</v>
      </c>
      <c r="I308" s="137">
        <f>I312+I316+I320+I324+I328+I332+I336+I340</f>
        <v>69400</v>
      </c>
      <c r="J308" s="137">
        <f>J312+J316+J320+J324+J328+J332+J336+J340</f>
        <v>279600</v>
      </c>
      <c r="K308" s="137"/>
      <c r="L308" s="137"/>
      <c r="M308" s="93"/>
      <c r="N308" s="93"/>
      <c r="O308" s="94"/>
      <c r="P308" s="139"/>
      <c r="Q308" s="137"/>
      <c r="R308" s="93"/>
      <c r="S308" s="93"/>
      <c r="T308" s="93"/>
    </row>
    <row r="309" spans="1:20" s="87" customFormat="1" ht="18" customHeight="1" x14ac:dyDescent="0.2">
      <c r="A309" s="11"/>
      <c r="B309" s="11"/>
      <c r="C309" s="15"/>
      <c r="D309" s="223"/>
      <c r="E309" s="155" t="s">
        <v>37</v>
      </c>
      <c r="F309" s="157">
        <f>G309+P309</f>
        <v>349000</v>
      </c>
      <c r="G309" s="139">
        <f>H309+K309+L309+M309</f>
        <v>349000</v>
      </c>
      <c r="H309" s="137">
        <f t="shared" ref="H309" si="89">SUM(I309:J309)</f>
        <v>349000</v>
      </c>
      <c r="I309" s="137">
        <f>I313+I317+I321+I325+I329+I333+I337+I341</f>
        <v>349000</v>
      </c>
      <c r="J309" s="137"/>
      <c r="K309" s="137"/>
      <c r="L309" s="137"/>
      <c r="M309" s="93"/>
      <c r="N309" s="93"/>
      <c r="O309" s="94"/>
      <c r="P309" s="139"/>
      <c r="Q309" s="137"/>
      <c r="R309" s="93"/>
      <c r="S309" s="93"/>
      <c r="T309" s="93"/>
    </row>
    <row r="310" spans="1:20" s="87" customFormat="1" ht="18" customHeight="1" x14ac:dyDescent="0.2">
      <c r="A310" s="158"/>
      <c r="B310" s="158"/>
      <c r="C310" s="159"/>
      <c r="D310" s="224"/>
      <c r="E310" s="160" t="s">
        <v>38</v>
      </c>
      <c r="F310" s="161">
        <f t="shared" ref="F310:H310" si="90">F307-F308+F309</f>
        <v>8441637</v>
      </c>
      <c r="G310" s="140">
        <f t="shared" si="90"/>
        <v>8041637</v>
      </c>
      <c r="H310" s="161">
        <f t="shared" si="90"/>
        <v>7322637</v>
      </c>
      <c r="I310" s="141">
        <f>I307-I308+I309</f>
        <v>3500382</v>
      </c>
      <c r="J310" s="141">
        <f>J307-J308+J309</f>
        <v>3822255</v>
      </c>
      <c r="K310" s="141"/>
      <c r="L310" s="141">
        <f>L307-L308+L309</f>
        <v>719000</v>
      </c>
      <c r="M310" s="95"/>
      <c r="N310" s="95"/>
      <c r="O310" s="97"/>
      <c r="P310" s="140">
        <f t="shared" ref="P310:Q310" si="91">P307-P308+P309</f>
        <v>400000</v>
      </c>
      <c r="Q310" s="161">
        <f t="shared" si="91"/>
        <v>400000</v>
      </c>
      <c r="R310" s="95"/>
      <c r="S310" s="96"/>
      <c r="T310" s="96"/>
    </row>
    <row r="311" spans="1:20" s="32" customFormat="1" ht="18" customHeight="1" x14ac:dyDescent="0.2">
      <c r="A311" s="15"/>
      <c r="B311" s="15"/>
      <c r="C311" s="15">
        <v>4010</v>
      </c>
      <c r="D311" s="207" t="s">
        <v>18</v>
      </c>
      <c r="E311" s="155" t="s">
        <v>35</v>
      </c>
      <c r="F311" s="157">
        <f>G311+P311</f>
        <v>2313527</v>
      </c>
      <c r="G311" s="139">
        <f>H311+K311+L311+M311</f>
        <v>2313527</v>
      </c>
      <c r="H311" s="137">
        <f>SUM(I311:J311)</f>
        <v>2313527</v>
      </c>
      <c r="I311" s="137">
        <v>2313527</v>
      </c>
      <c r="J311" s="137"/>
      <c r="K311" s="137"/>
      <c r="L311" s="137"/>
      <c r="M311" s="137"/>
      <c r="N311" s="137"/>
      <c r="O311" s="195"/>
      <c r="P311" s="193"/>
      <c r="Q311" s="137"/>
      <c r="R311" s="137"/>
      <c r="S311" s="137"/>
      <c r="T311" s="137"/>
    </row>
    <row r="312" spans="1:20" s="32" customFormat="1" ht="18" customHeight="1" x14ac:dyDescent="0.2">
      <c r="A312" s="11"/>
      <c r="B312" s="11"/>
      <c r="C312" s="15"/>
      <c r="D312" s="208"/>
      <c r="E312" s="155" t="s">
        <v>36</v>
      </c>
      <c r="F312" s="157"/>
      <c r="G312" s="139"/>
      <c r="H312" s="137"/>
      <c r="I312" s="137"/>
      <c r="J312" s="137"/>
      <c r="K312" s="137"/>
      <c r="L312" s="137"/>
      <c r="M312" s="137"/>
      <c r="N312" s="137"/>
      <c r="O312" s="195"/>
      <c r="P312" s="139"/>
      <c r="Q312" s="137"/>
      <c r="R312" s="137"/>
      <c r="S312" s="137"/>
      <c r="T312" s="137"/>
    </row>
    <row r="313" spans="1:20" s="32" customFormat="1" ht="18" customHeight="1" x14ac:dyDescent="0.2">
      <c r="A313" s="11"/>
      <c r="B313" s="11"/>
      <c r="C313" s="15"/>
      <c r="D313" s="208"/>
      <c r="E313" s="155" t="s">
        <v>37</v>
      </c>
      <c r="F313" s="157">
        <f>G313+P313</f>
        <v>186000</v>
      </c>
      <c r="G313" s="139">
        <f>H313+K313+L313+M313</f>
        <v>186000</v>
      </c>
      <c r="H313" s="137">
        <f t="shared" ref="H313" si="92">SUM(I313:J313)</f>
        <v>186000</v>
      </c>
      <c r="I313" s="137">
        <v>186000</v>
      </c>
      <c r="J313" s="137"/>
      <c r="K313" s="137"/>
      <c r="L313" s="137"/>
      <c r="M313" s="137"/>
      <c r="N313" s="137"/>
      <c r="O313" s="195"/>
      <c r="P313" s="139"/>
      <c r="Q313" s="137"/>
      <c r="R313" s="137"/>
      <c r="S313" s="137"/>
      <c r="T313" s="137"/>
    </row>
    <row r="314" spans="1:20" s="32" customFormat="1" ht="18" customHeight="1" x14ac:dyDescent="0.2">
      <c r="A314" s="158"/>
      <c r="B314" s="158"/>
      <c r="C314" s="159"/>
      <c r="D314" s="209"/>
      <c r="E314" s="160" t="s">
        <v>38</v>
      </c>
      <c r="F314" s="161">
        <f>F311-F312+F313</f>
        <v>2499527</v>
      </c>
      <c r="G314" s="140">
        <f>G311-G312+G313</f>
        <v>2499527</v>
      </c>
      <c r="H314" s="161">
        <f t="shared" ref="H314" si="93">H311-H312+H313</f>
        <v>2499527</v>
      </c>
      <c r="I314" s="161">
        <f>I311-I312+I313</f>
        <v>2499527</v>
      </c>
      <c r="J314" s="161"/>
      <c r="K314" s="161"/>
      <c r="L314" s="161"/>
      <c r="M314" s="161"/>
      <c r="N314" s="161"/>
      <c r="O314" s="194"/>
      <c r="P314" s="140"/>
      <c r="Q314" s="161"/>
      <c r="R314" s="161"/>
      <c r="S314" s="141"/>
      <c r="T314" s="141"/>
    </row>
    <row r="315" spans="1:20" s="32" customFormat="1" ht="18" customHeight="1" x14ac:dyDescent="0.2">
      <c r="A315" s="15"/>
      <c r="B315" s="15"/>
      <c r="C315" s="15">
        <v>4040</v>
      </c>
      <c r="D315" s="207" t="s">
        <v>19</v>
      </c>
      <c r="E315" s="155" t="s">
        <v>35</v>
      </c>
      <c r="F315" s="157">
        <f>G315+P315</f>
        <v>240000</v>
      </c>
      <c r="G315" s="139">
        <f>H315+K315+L315+M315</f>
        <v>240000</v>
      </c>
      <c r="H315" s="137">
        <f>SUM(I315:J315)</f>
        <v>240000</v>
      </c>
      <c r="I315" s="137">
        <v>240000</v>
      </c>
      <c r="J315" s="137"/>
      <c r="K315" s="137"/>
      <c r="L315" s="137"/>
      <c r="M315" s="137"/>
      <c r="N315" s="137"/>
      <c r="O315" s="195"/>
      <c r="P315" s="193"/>
      <c r="Q315" s="137"/>
      <c r="R315" s="137"/>
      <c r="S315" s="137"/>
      <c r="T315" s="137"/>
    </row>
    <row r="316" spans="1:20" s="32" customFormat="1" ht="18" customHeight="1" x14ac:dyDescent="0.2">
      <c r="A316" s="11"/>
      <c r="B316" s="11"/>
      <c r="C316" s="15"/>
      <c r="D316" s="208"/>
      <c r="E316" s="155" t="s">
        <v>36</v>
      </c>
      <c r="F316" s="157">
        <f>G316+P316</f>
        <v>19400</v>
      </c>
      <c r="G316" s="139">
        <f>H316+K316+L316+M316</f>
        <v>19400</v>
      </c>
      <c r="H316" s="137">
        <f t="shared" ref="H316" si="94">SUM(I316:J316)</f>
        <v>19400</v>
      </c>
      <c r="I316" s="137">
        <v>19400</v>
      </c>
      <c r="J316" s="137"/>
      <c r="K316" s="137"/>
      <c r="L316" s="137"/>
      <c r="M316" s="137"/>
      <c r="N316" s="137"/>
      <c r="O316" s="195"/>
      <c r="P316" s="139"/>
      <c r="Q316" s="137"/>
      <c r="R316" s="137"/>
      <c r="S316" s="137"/>
      <c r="T316" s="137"/>
    </row>
    <row r="317" spans="1:20" s="32" customFormat="1" ht="18" customHeight="1" x14ac:dyDescent="0.2">
      <c r="A317" s="11"/>
      <c r="B317" s="11"/>
      <c r="C317" s="15"/>
      <c r="D317" s="208"/>
      <c r="E317" s="155" t="s">
        <v>37</v>
      </c>
      <c r="F317" s="157"/>
      <c r="G317" s="139"/>
      <c r="H317" s="137"/>
      <c r="I317" s="137"/>
      <c r="J317" s="137"/>
      <c r="K317" s="137"/>
      <c r="L317" s="137"/>
      <c r="M317" s="137"/>
      <c r="N317" s="137"/>
      <c r="O317" s="195"/>
      <c r="P317" s="139"/>
      <c r="Q317" s="137"/>
      <c r="R317" s="137"/>
      <c r="S317" s="137"/>
      <c r="T317" s="137"/>
    </row>
    <row r="318" spans="1:20" s="32" customFormat="1" ht="18" customHeight="1" x14ac:dyDescent="0.2">
      <c r="A318" s="158"/>
      <c r="B318" s="158"/>
      <c r="C318" s="159"/>
      <c r="D318" s="209"/>
      <c r="E318" s="160" t="s">
        <v>38</v>
      </c>
      <c r="F318" s="161">
        <f>F315-F316+F317</f>
        <v>220600</v>
      </c>
      <c r="G318" s="140">
        <f>G315-G316+G317</f>
        <v>220600</v>
      </c>
      <c r="H318" s="161">
        <f t="shared" ref="H318" si="95">H315-H316+H317</f>
        <v>220600</v>
      </c>
      <c r="I318" s="161">
        <f>I315-I316+I317</f>
        <v>220600</v>
      </c>
      <c r="J318" s="161"/>
      <c r="K318" s="161"/>
      <c r="L318" s="161"/>
      <c r="M318" s="161"/>
      <c r="N318" s="161"/>
      <c r="O318" s="194"/>
      <c r="P318" s="140"/>
      <c r="Q318" s="161"/>
      <c r="R318" s="161"/>
      <c r="S318" s="141"/>
      <c r="T318" s="141"/>
    </row>
    <row r="319" spans="1:20" s="32" customFormat="1" ht="18" customHeight="1" x14ac:dyDescent="0.2">
      <c r="A319" s="15"/>
      <c r="B319" s="15"/>
      <c r="C319" s="15">
        <v>4110</v>
      </c>
      <c r="D319" s="207" t="s">
        <v>15</v>
      </c>
      <c r="E319" s="155" t="s">
        <v>35</v>
      </c>
      <c r="F319" s="157">
        <f>G319+P319</f>
        <v>445836</v>
      </c>
      <c r="G319" s="139">
        <f>H319+K319+L319+M319</f>
        <v>445836</v>
      </c>
      <c r="H319" s="137">
        <f>SUM(I319:J319)</f>
        <v>445836</v>
      </c>
      <c r="I319" s="137">
        <v>445836</v>
      </c>
      <c r="J319" s="137"/>
      <c r="K319" s="137"/>
      <c r="L319" s="137"/>
      <c r="M319" s="137"/>
      <c r="N319" s="137"/>
      <c r="O319" s="195"/>
      <c r="P319" s="193"/>
      <c r="Q319" s="137"/>
      <c r="R319" s="137"/>
      <c r="S319" s="137"/>
      <c r="T319" s="137"/>
    </row>
    <row r="320" spans="1:20" s="32" customFormat="1" ht="18" customHeight="1" x14ac:dyDescent="0.2">
      <c r="A320" s="11"/>
      <c r="B320" s="11"/>
      <c r="C320" s="15"/>
      <c r="D320" s="208"/>
      <c r="E320" s="155" t="s">
        <v>36</v>
      </c>
      <c r="F320" s="157"/>
      <c r="G320" s="139"/>
      <c r="H320" s="137"/>
      <c r="I320" s="137"/>
      <c r="J320" s="137"/>
      <c r="K320" s="137"/>
      <c r="L320" s="137"/>
      <c r="M320" s="137"/>
      <c r="N320" s="137"/>
      <c r="O320" s="195"/>
      <c r="P320" s="139"/>
      <c r="Q320" s="137"/>
      <c r="R320" s="137"/>
      <c r="S320" s="137"/>
      <c r="T320" s="137"/>
    </row>
    <row r="321" spans="1:20" s="32" customFormat="1" ht="18" customHeight="1" x14ac:dyDescent="0.2">
      <c r="A321" s="11"/>
      <c r="B321" s="11"/>
      <c r="C321" s="15"/>
      <c r="D321" s="208"/>
      <c r="E321" s="155" t="s">
        <v>37</v>
      </c>
      <c r="F321" s="157">
        <f>G321+P321</f>
        <v>9600</v>
      </c>
      <c r="G321" s="139">
        <f>H321+K321+L321+M321</f>
        <v>9600</v>
      </c>
      <c r="H321" s="137">
        <f t="shared" ref="H321" si="96">SUM(I321:J321)</f>
        <v>9600</v>
      </c>
      <c r="I321" s="137">
        <v>9600</v>
      </c>
      <c r="J321" s="137"/>
      <c r="K321" s="137"/>
      <c r="L321" s="137"/>
      <c r="M321" s="137"/>
      <c r="N321" s="137"/>
      <c r="O321" s="195"/>
      <c r="P321" s="139"/>
      <c r="Q321" s="137"/>
      <c r="R321" s="137"/>
      <c r="S321" s="137"/>
      <c r="T321" s="137"/>
    </row>
    <row r="322" spans="1:20" s="32" customFormat="1" ht="18" customHeight="1" x14ac:dyDescent="0.2">
      <c r="A322" s="158"/>
      <c r="B322" s="158"/>
      <c r="C322" s="159"/>
      <c r="D322" s="209"/>
      <c r="E322" s="160" t="s">
        <v>38</v>
      </c>
      <c r="F322" s="161">
        <f>F319-F320+F321</f>
        <v>455436</v>
      </c>
      <c r="G322" s="140">
        <f>G319-G320+G321</f>
        <v>455436</v>
      </c>
      <c r="H322" s="161">
        <f t="shared" ref="H322" si="97">H319-H320+H321</f>
        <v>455436</v>
      </c>
      <c r="I322" s="161">
        <f>I319-I320+I321</f>
        <v>455436</v>
      </c>
      <c r="J322" s="161"/>
      <c r="K322" s="161"/>
      <c r="L322" s="161"/>
      <c r="M322" s="161"/>
      <c r="N322" s="161"/>
      <c r="O322" s="194"/>
      <c r="P322" s="140"/>
      <c r="Q322" s="161"/>
      <c r="R322" s="161"/>
      <c r="S322" s="141"/>
      <c r="T322" s="141"/>
    </row>
    <row r="323" spans="1:20" s="32" customFormat="1" ht="18" customHeight="1" x14ac:dyDescent="0.2">
      <c r="A323" s="15"/>
      <c r="B323" s="15"/>
      <c r="C323" s="15">
        <v>4120</v>
      </c>
      <c r="D323" s="207" t="s">
        <v>54</v>
      </c>
      <c r="E323" s="155" t="s">
        <v>35</v>
      </c>
      <c r="F323" s="157">
        <f>G323+P323</f>
        <v>66298</v>
      </c>
      <c r="G323" s="139">
        <f>H323+K323+L323+M323</f>
        <v>66298</v>
      </c>
      <c r="H323" s="137">
        <f>SUM(I323:J323)</f>
        <v>66298</v>
      </c>
      <c r="I323" s="137">
        <v>66298</v>
      </c>
      <c r="J323" s="137"/>
      <c r="K323" s="137"/>
      <c r="L323" s="137"/>
      <c r="M323" s="137"/>
      <c r="N323" s="137"/>
      <c r="O323" s="195"/>
      <c r="P323" s="193"/>
      <c r="Q323" s="137"/>
      <c r="R323" s="137"/>
      <c r="S323" s="137"/>
      <c r="T323" s="137"/>
    </row>
    <row r="324" spans="1:20" s="32" customFormat="1" ht="18" customHeight="1" x14ac:dyDescent="0.2">
      <c r="A324" s="11"/>
      <c r="B324" s="11"/>
      <c r="C324" s="15"/>
      <c r="D324" s="208"/>
      <c r="E324" s="155" t="s">
        <v>36</v>
      </c>
      <c r="F324" s="157"/>
      <c r="G324" s="139"/>
      <c r="H324" s="137"/>
      <c r="I324" s="137"/>
      <c r="J324" s="137"/>
      <c r="K324" s="137"/>
      <c r="L324" s="137"/>
      <c r="M324" s="137"/>
      <c r="N324" s="137"/>
      <c r="O324" s="195"/>
      <c r="P324" s="139"/>
      <c r="Q324" s="137"/>
      <c r="R324" s="137"/>
      <c r="S324" s="137"/>
      <c r="T324" s="137"/>
    </row>
    <row r="325" spans="1:20" s="32" customFormat="1" ht="18" customHeight="1" x14ac:dyDescent="0.2">
      <c r="A325" s="11"/>
      <c r="B325" s="11"/>
      <c r="C325" s="15"/>
      <c r="D325" s="208"/>
      <c r="E325" s="155" t="s">
        <v>37</v>
      </c>
      <c r="F325" s="157">
        <f>G325+P325</f>
        <v>1400</v>
      </c>
      <c r="G325" s="139">
        <f>H325+K325+L325+M325</f>
        <v>1400</v>
      </c>
      <c r="H325" s="137">
        <f t="shared" ref="H325" si="98">SUM(I325:J325)</f>
        <v>1400</v>
      </c>
      <c r="I325" s="137">
        <v>1400</v>
      </c>
      <c r="J325" s="137"/>
      <c r="K325" s="137"/>
      <c r="L325" s="137"/>
      <c r="M325" s="137"/>
      <c r="N325" s="137"/>
      <c r="O325" s="195"/>
      <c r="P325" s="139"/>
      <c r="Q325" s="137"/>
      <c r="R325" s="137"/>
      <c r="S325" s="137"/>
      <c r="T325" s="137"/>
    </row>
    <row r="326" spans="1:20" s="32" customFormat="1" ht="18" customHeight="1" x14ac:dyDescent="0.2">
      <c r="A326" s="158"/>
      <c r="B326" s="158"/>
      <c r="C326" s="159"/>
      <c r="D326" s="209"/>
      <c r="E326" s="160" t="s">
        <v>38</v>
      </c>
      <c r="F326" s="161">
        <f>F323-F324+F325</f>
        <v>67698</v>
      </c>
      <c r="G326" s="140">
        <f>G323-G324+G325</f>
        <v>67698</v>
      </c>
      <c r="H326" s="161">
        <f t="shared" ref="H326" si="99">H323-H324+H325</f>
        <v>67698</v>
      </c>
      <c r="I326" s="161">
        <f>I323-I324+I325</f>
        <v>67698</v>
      </c>
      <c r="J326" s="161"/>
      <c r="K326" s="161"/>
      <c r="L326" s="161"/>
      <c r="M326" s="161"/>
      <c r="N326" s="161"/>
      <c r="O326" s="194"/>
      <c r="P326" s="140"/>
      <c r="Q326" s="161"/>
      <c r="R326" s="161"/>
      <c r="S326" s="141"/>
      <c r="T326" s="141"/>
    </row>
    <row r="327" spans="1:20" s="32" customFormat="1" ht="18" customHeight="1" x14ac:dyDescent="0.2">
      <c r="A327" s="15"/>
      <c r="B327" s="15"/>
      <c r="C327" s="15">
        <v>4170</v>
      </c>
      <c r="D327" s="207" t="s">
        <v>52</v>
      </c>
      <c r="E327" s="155" t="s">
        <v>35</v>
      </c>
      <c r="F327" s="157">
        <f>G327+P327</f>
        <v>93620</v>
      </c>
      <c r="G327" s="139">
        <f>H327+K327+L327+M327</f>
        <v>93620</v>
      </c>
      <c r="H327" s="137">
        <f>SUM(I327:J327)</f>
        <v>93620</v>
      </c>
      <c r="I327" s="137">
        <v>93620</v>
      </c>
      <c r="J327" s="137"/>
      <c r="K327" s="137"/>
      <c r="L327" s="137"/>
      <c r="M327" s="137"/>
      <c r="N327" s="137"/>
      <c r="O327" s="195"/>
      <c r="P327" s="193"/>
      <c r="Q327" s="137"/>
      <c r="R327" s="137"/>
      <c r="S327" s="137"/>
      <c r="T327" s="137"/>
    </row>
    <row r="328" spans="1:20" s="32" customFormat="1" ht="18" customHeight="1" x14ac:dyDescent="0.2">
      <c r="A328" s="11"/>
      <c r="B328" s="11"/>
      <c r="C328" s="15"/>
      <c r="D328" s="208"/>
      <c r="E328" s="155" t="s">
        <v>36</v>
      </c>
      <c r="F328" s="157"/>
      <c r="G328" s="139"/>
      <c r="H328" s="137"/>
      <c r="I328" s="137"/>
      <c r="J328" s="137"/>
      <c r="K328" s="137"/>
      <c r="L328" s="137"/>
      <c r="M328" s="137"/>
      <c r="N328" s="137"/>
      <c r="O328" s="195"/>
      <c r="P328" s="139"/>
      <c r="Q328" s="137"/>
      <c r="R328" s="137"/>
      <c r="S328" s="137"/>
      <c r="T328" s="137"/>
    </row>
    <row r="329" spans="1:20" s="32" customFormat="1" ht="18" customHeight="1" x14ac:dyDescent="0.2">
      <c r="A329" s="11"/>
      <c r="B329" s="11"/>
      <c r="C329" s="15"/>
      <c r="D329" s="208"/>
      <c r="E329" s="155" t="s">
        <v>37</v>
      </c>
      <c r="F329" s="157">
        <f>G329+P329</f>
        <v>152000</v>
      </c>
      <c r="G329" s="139">
        <f>H329+K329+L329+M329</f>
        <v>152000</v>
      </c>
      <c r="H329" s="137">
        <f t="shared" ref="H329" si="100">SUM(I329:J329)</f>
        <v>152000</v>
      </c>
      <c r="I329" s="137">
        <v>152000</v>
      </c>
      <c r="J329" s="137"/>
      <c r="K329" s="137"/>
      <c r="L329" s="137"/>
      <c r="M329" s="137"/>
      <c r="N329" s="137"/>
      <c r="O329" s="195"/>
      <c r="P329" s="139"/>
      <c r="Q329" s="137"/>
      <c r="R329" s="137"/>
      <c r="S329" s="137"/>
      <c r="T329" s="137"/>
    </row>
    <row r="330" spans="1:20" s="32" customFormat="1" ht="18" customHeight="1" x14ac:dyDescent="0.2">
      <c r="A330" s="158"/>
      <c r="B330" s="158"/>
      <c r="C330" s="159"/>
      <c r="D330" s="209"/>
      <c r="E330" s="160" t="s">
        <v>38</v>
      </c>
      <c r="F330" s="161">
        <f>F327-F328+F329</f>
        <v>245620</v>
      </c>
      <c r="G330" s="140">
        <f>G327-G328+G329</f>
        <v>245620</v>
      </c>
      <c r="H330" s="161">
        <f t="shared" ref="H330" si="101">H327-H328+H329</f>
        <v>245620</v>
      </c>
      <c r="I330" s="161">
        <f>I327-I328+I329</f>
        <v>245620</v>
      </c>
      <c r="J330" s="161"/>
      <c r="K330" s="161"/>
      <c r="L330" s="161"/>
      <c r="M330" s="161"/>
      <c r="N330" s="161"/>
      <c r="O330" s="194"/>
      <c r="P330" s="140"/>
      <c r="Q330" s="161"/>
      <c r="R330" s="161"/>
      <c r="S330" s="141"/>
      <c r="T330" s="141"/>
    </row>
    <row r="331" spans="1:20" s="32" customFormat="1" ht="18" customHeight="1" x14ac:dyDescent="0.2">
      <c r="A331" s="15"/>
      <c r="B331" s="15"/>
      <c r="C331" s="15">
        <v>4300</v>
      </c>
      <c r="D331" s="207" t="s">
        <v>17</v>
      </c>
      <c r="E331" s="155" t="s">
        <v>35</v>
      </c>
      <c r="F331" s="157">
        <f>G331+P331</f>
        <v>1463500</v>
      </c>
      <c r="G331" s="139">
        <f>H331+K331+L331+M331</f>
        <v>1463500</v>
      </c>
      <c r="H331" s="137">
        <f>SUM(I331:J331)</f>
        <v>1463500</v>
      </c>
      <c r="I331" s="137"/>
      <c r="J331" s="137">
        <v>1463500</v>
      </c>
      <c r="K331" s="137"/>
      <c r="L331" s="137"/>
      <c r="M331" s="137"/>
      <c r="N331" s="137"/>
      <c r="O331" s="195"/>
      <c r="P331" s="193"/>
      <c r="Q331" s="137"/>
      <c r="R331" s="137"/>
      <c r="S331" s="137"/>
      <c r="T331" s="137"/>
    </row>
    <row r="332" spans="1:20" s="32" customFormat="1" ht="18" customHeight="1" x14ac:dyDescent="0.2">
      <c r="A332" s="11"/>
      <c r="B332" s="11"/>
      <c r="C332" s="15"/>
      <c r="D332" s="208"/>
      <c r="E332" s="155" t="s">
        <v>36</v>
      </c>
      <c r="F332" s="157">
        <f>G332+P332</f>
        <v>249600</v>
      </c>
      <c r="G332" s="139">
        <f>H332+K332+L332+M332</f>
        <v>249600</v>
      </c>
      <c r="H332" s="137">
        <f t="shared" ref="H332" si="102">SUM(I332:J332)</f>
        <v>249600</v>
      </c>
      <c r="I332" s="137"/>
      <c r="J332" s="137">
        <v>249600</v>
      </c>
      <c r="K332" s="137"/>
      <c r="L332" s="137"/>
      <c r="M332" s="137"/>
      <c r="N332" s="137"/>
      <c r="O332" s="195"/>
      <c r="P332" s="139"/>
      <c r="Q332" s="137"/>
      <c r="R332" s="137"/>
      <c r="S332" s="137"/>
      <c r="T332" s="137"/>
    </row>
    <row r="333" spans="1:20" s="32" customFormat="1" ht="18" customHeight="1" x14ac:dyDescent="0.2">
      <c r="A333" s="11"/>
      <c r="B333" s="11"/>
      <c r="C333" s="15"/>
      <c r="D333" s="208"/>
      <c r="E333" s="155" t="s">
        <v>37</v>
      </c>
      <c r="F333" s="157"/>
      <c r="G333" s="139"/>
      <c r="H333" s="137"/>
      <c r="I333" s="137"/>
      <c r="J333" s="137"/>
      <c r="K333" s="137"/>
      <c r="L333" s="137"/>
      <c r="M333" s="137"/>
      <c r="N333" s="137"/>
      <c r="O333" s="195"/>
      <c r="P333" s="139"/>
      <c r="Q333" s="137"/>
      <c r="R333" s="137"/>
      <c r="S333" s="137"/>
      <c r="T333" s="137"/>
    </row>
    <row r="334" spans="1:20" s="32" customFormat="1" ht="18" customHeight="1" x14ac:dyDescent="0.2">
      <c r="A334" s="158"/>
      <c r="B334" s="158"/>
      <c r="C334" s="159"/>
      <c r="D334" s="209"/>
      <c r="E334" s="160" t="s">
        <v>38</v>
      </c>
      <c r="F334" s="161">
        <f>F331-F332+F333</f>
        <v>1213900</v>
      </c>
      <c r="G334" s="140">
        <f>G331-G332+G333</f>
        <v>1213900</v>
      </c>
      <c r="H334" s="161">
        <f t="shared" ref="H334" si="103">H331-H332+H333</f>
        <v>1213900</v>
      </c>
      <c r="I334" s="161"/>
      <c r="J334" s="161">
        <f>J331-J332+J333</f>
        <v>1213900</v>
      </c>
      <c r="K334" s="161"/>
      <c r="L334" s="161"/>
      <c r="M334" s="161"/>
      <c r="N334" s="161"/>
      <c r="O334" s="194"/>
      <c r="P334" s="140"/>
      <c r="Q334" s="161"/>
      <c r="R334" s="161"/>
      <c r="S334" s="141"/>
      <c r="T334" s="141"/>
    </row>
    <row r="335" spans="1:20" s="32" customFormat="1" ht="18" customHeight="1" x14ac:dyDescent="0.2">
      <c r="A335" s="15"/>
      <c r="B335" s="15"/>
      <c r="C335" s="15">
        <v>4430</v>
      </c>
      <c r="D335" s="207" t="s">
        <v>60</v>
      </c>
      <c r="E335" s="155" t="s">
        <v>35</v>
      </c>
      <c r="F335" s="157">
        <f>G335+P335</f>
        <v>82000</v>
      </c>
      <c r="G335" s="139">
        <f>H335+K335+L335+M335</f>
        <v>82000</v>
      </c>
      <c r="H335" s="137">
        <f>SUM(I335:J335)</f>
        <v>82000</v>
      </c>
      <c r="I335" s="137"/>
      <c r="J335" s="137">
        <v>82000</v>
      </c>
      <c r="K335" s="137"/>
      <c r="L335" s="137"/>
      <c r="M335" s="137"/>
      <c r="N335" s="137"/>
      <c r="O335" s="195"/>
      <c r="P335" s="193"/>
      <c r="Q335" s="137"/>
      <c r="R335" s="137"/>
      <c r="S335" s="137"/>
      <c r="T335" s="137"/>
    </row>
    <row r="336" spans="1:20" s="32" customFormat="1" ht="18" customHeight="1" x14ac:dyDescent="0.2">
      <c r="A336" s="11"/>
      <c r="B336" s="11"/>
      <c r="C336" s="15"/>
      <c r="D336" s="208"/>
      <c r="E336" s="155" t="s">
        <v>36</v>
      </c>
      <c r="F336" s="157">
        <f>G336+P336</f>
        <v>30000</v>
      </c>
      <c r="G336" s="139">
        <f>H336+K336+L336+M336</f>
        <v>30000</v>
      </c>
      <c r="H336" s="137">
        <f t="shared" ref="H336" si="104">SUM(I336:J336)</f>
        <v>30000</v>
      </c>
      <c r="I336" s="137"/>
      <c r="J336" s="137">
        <v>30000</v>
      </c>
      <c r="K336" s="137"/>
      <c r="L336" s="137"/>
      <c r="M336" s="137"/>
      <c r="N336" s="137"/>
      <c r="O336" s="195"/>
      <c r="P336" s="139"/>
      <c r="Q336" s="137"/>
      <c r="R336" s="137"/>
      <c r="S336" s="137"/>
      <c r="T336" s="137"/>
    </row>
    <row r="337" spans="1:20" s="32" customFormat="1" ht="18" customHeight="1" x14ac:dyDescent="0.2">
      <c r="A337" s="11"/>
      <c r="B337" s="11"/>
      <c r="C337" s="15"/>
      <c r="D337" s="208"/>
      <c r="E337" s="155" t="s">
        <v>37</v>
      </c>
      <c r="F337" s="157"/>
      <c r="G337" s="139"/>
      <c r="H337" s="137"/>
      <c r="I337" s="137"/>
      <c r="J337" s="137"/>
      <c r="K337" s="137"/>
      <c r="L337" s="137"/>
      <c r="M337" s="137"/>
      <c r="N337" s="137"/>
      <c r="O337" s="195"/>
      <c r="P337" s="139"/>
      <c r="Q337" s="137"/>
      <c r="R337" s="137"/>
      <c r="S337" s="137"/>
      <c r="T337" s="137"/>
    </row>
    <row r="338" spans="1:20" s="32" customFormat="1" ht="18" customHeight="1" x14ac:dyDescent="0.2">
      <c r="A338" s="158"/>
      <c r="B338" s="158"/>
      <c r="C338" s="159"/>
      <c r="D338" s="209"/>
      <c r="E338" s="160" t="s">
        <v>38</v>
      </c>
      <c r="F338" s="161">
        <f>F335-F336+F337</f>
        <v>52000</v>
      </c>
      <c r="G338" s="140">
        <f>G335-G336+G337</f>
        <v>52000</v>
      </c>
      <c r="H338" s="161">
        <f t="shared" ref="H338" si="105">H335-H336+H337</f>
        <v>52000</v>
      </c>
      <c r="I338" s="161"/>
      <c r="J338" s="161">
        <f>J335-J336+J337</f>
        <v>52000</v>
      </c>
      <c r="K338" s="161"/>
      <c r="L338" s="161"/>
      <c r="M338" s="161"/>
      <c r="N338" s="161"/>
      <c r="O338" s="194"/>
      <c r="P338" s="140"/>
      <c r="Q338" s="161"/>
      <c r="R338" s="161"/>
      <c r="S338" s="141"/>
      <c r="T338" s="141"/>
    </row>
    <row r="339" spans="1:20" s="32" customFormat="1" ht="18" customHeight="1" x14ac:dyDescent="0.2">
      <c r="A339" s="15"/>
      <c r="B339" s="15"/>
      <c r="C339" s="15">
        <v>4710</v>
      </c>
      <c r="D339" s="207" t="s">
        <v>61</v>
      </c>
      <c r="E339" s="155" t="s">
        <v>35</v>
      </c>
      <c r="F339" s="157">
        <f>G339+P339</f>
        <v>61501</v>
      </c>
      <c r="G339" s="139">
        <f>H339+K339+L339+M339</f>
        <v>61501</v>
      </c>
      <c r="H339" s="137">
        <f>SUM(I339:J339)</f>
        <v>61501</v>
      </c>
      <c r="I339" s="137">
        <v>61501</v>
      </c>
      <c r="J339" s="137"/>
      <c r="K339" s="137"/>
      <c r="L339" s="137"/>
      <c r="M339" s="137"/>
      <c r="N339" s="137"/>
      <c r="O339" s="195"/>
      <c r="P339" s="193"/>
      <c r="Q339" s="137"/>
      <c r="R339" s="137"/>
      <c r="S339" s="137"/>
      <c r="T339" s="137"/>
    </row>
    <row r="340" spans="1:20" s="32" customFormat="1" ht="18" customHeight="1" x14ac:dyDescent="0.2">
      <c r="A340" s="11"/>
      <c r="B340" s="11"/>
      <c r="C340" s="15"/>
      <c r="D340" s="208"/>
      <c r="E340" s="155" t="s">
        <v>36</v>
      </c>
      <c r="F340" s="157">
        <f>G340+P340</f>
        <v>50000</v>
      </c>
      <c r="G340" s="139">
        <f>H340+K340+L340+M340</f>
        <v>50000</v>
      </c>
      <c r="H340" s="137">
        <f t="shared" ref="H340" si="106">SUM(I340:J340)</f>
        <v>50000</v>
      </c>
      <c r="I340" s="137">
        <v>50000</v>
      </c>
      <c r="J340" s="137"/>
      <c r="K340" s="137"/>
      <c r="L340" s="137"/>
      <c r="M340" s="137"/>
      <c r="N340" s="137"/>
      <c r="O340" s="195"/>
      <c r="P340" s="139"/>
      <c r="Q340" s="137"/>
      <c r="R340" s="137"/>
      <c r="S340" s="137"/>
      <c r="T340" s="137"/>
    </row>
    <row r="341" spans="1:20" s="32" customFormat="1" ht="18" customHeight="1" x14ac:dyDescent="0.2">
      <c r="A341" s="11"/>
      <c r="B341" s="11"/>
      <c r="C341" s="15"/>
      <c r="D341" s="208"/>
      <c r="E341" s="155" t="s">
        <v>37</v>
      </c>
      <c r="F341" s="157"/>
      <c r="G341" s="139"/>
      <c r="H341" s="137"/>
      <c r="I341" s="137"/>
      <c r="J341" s="137"/>
      <c r="K341" s="137"/>
      <c r="L341" s="137"/>
      <c r="M341" s="137"/>
      <c r="N341" s="137"/>
      <c r="O341" s="195"/>
      <c r="P341" s="139"/>
      <c r="Q341" s="137"/>
      <c r="R341" s="137"/>
      <c r="S341" s="137"/>
      <c r="T341" s="137"/>
    </row>
    <row r="342" spans="1:20" s="32" customFormat="1" ht="18" customHeight="1" x14ac:dyDescent="0.2">
      <c r="A342" s="158"/>
      <c r="B342" s="158"/>
      <c r="C342" s="159"/>
      <c r="D342" s="209"/>
      <c r="E342" s="160" t="s">
        <v>38</v>
      </c>
      <c r="F342" s="161">
        <f>F339-F340+F341</f>
        <v>11501</v>
      </c>
      <c r="G342" s="140">
        <f>G339-G340+G341</f>
        <v>11501</v>
      </c>
      <c r="H342" s="161">
        <f t="shared" ref="H342" si="107">H339-H340+H341</f>
        <v>11501</v>
      </c>
      <c r="I342" s="161">
        <f>I339-I340+I341</f>
        <v>11501</v>
      </c>
      <c r="J342" s="161"/>
      <c r="K342" s="161"/>
      <c r="L342" s="161"/>
      <c r="M342" s="161"/>
      <c r="N342" s="161"/>
      <c r="O342" s="194"/>
      <c r="P342" s="140"/>
      <c r="Q342" s="161"/>
      <c r="R342" s="161"/>
      <c r="S342" s="141"/>
      <c r="T342" s="141"/>
    </row>
    <row r="343" spans="1:20" s="32" customFormat="1" ht="18" customHeight="1" x14ac:dyDescent="0.2">
      <c r="A343" s="175"/>
      <c r="B343" s="175"/>
      <c r="C343" s="231" t="s">
        <v>40</v>
      </c>
      <c r="D343" s="232"/>
      <c r="E343" s="232"/>
      <c r="F343" s="232"/>
      <c r="G343" s="232"/>
      <c r="H343" s="232"/>
      <c r="I343" s="232"/>
      <c r="J343" s="232"/>
      <c r="K343" s="232"/>
      <c r="L343" s="232"/>
      <c r="M343" s="232"/>
      <c r="N343" s="232"/>
      <c r="O343" s="232"/>
      <c r="P343" s="232"/>
      <c r="Q343" s="232"/>
      <c r="R343" s="232"/>
      <c r="S343" s="232"/>
      <c r="T343" s="233"/>
    </row>
    <row r="344" spans="1:20" s="32" customFormat="1" ht="18" customHeight="1" x14ac:dyDescent="0.2">
      <c r="A344" s="175"/>
      <c r="B344" s="11"/>
      <c r="C344" s="225" t="s">
        <v>66</v>
      </c>
      <c r="D344" s="226"/>
      <c r="E344" s="226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7"/>
    </row>
    <row r="345" spans="1:20" s="32" customFormat="1" ht="18" customHeight="1" x14ac:dyDescent="0.2">
      <c r="A345" s="175"/>
      <c r="B345" s="11"/>
      <c r="C345" s="225" t="s">
        <v>67</v>
      </c>
      <c r="D345" s="234"/>
      <c r="E345" s="234"/>
      <c r="F345" s="234"/>
      <c r="G345" s="234"/>
      <c r="H345" s="234"/>
      <c r="I345" s="234"/>
      <c r="J345" s="234"/>
      <c r="K345" s="234"/>
      <c r="L345" s="234"/>
      <c r="M345" s="234"/>
      <c r="N345" s="234"/>
      <c r="O345" s="234"/>
      <c r="P345" s="234"/>
      <c r="Q345" s="234"/>
      <c r="R345" s="234"/>
      <c r="S345" s="234"/>
      <c r="T345" s="227"/>
    </row>
    <row r="346" spans="1:20" s="32" customFormat="1" ht="18" customHeight="1" x14ac:dyDescent="0.2">
      <c r="A346" s="175"/>
      <c r="B346" s="11"/>
      <c r="C346" s="225" t="s">
        <v>68</v>
      </c>
      <c r="D346" s="234"/>
      <c r="E346" s="234"/>
      <c r="F346" s="234"/>
      <c r="G346" s="234"/>
      <c r="H346" s="234"/>
      <c r="I346" s="234"/>
      <c r="J346" s="234"/>
      <c r="K346" s="234"/>
      <c r="L346" s="234"/>
      <c r="M346" s="234"/>
      <c r="N346" s="234"/>
      <c r="O346" s="234"/>
      <c r="P346" s="234"/>
      <c r="Q346" s="234"/>
      <c r="R346" s="234"/>
      <c r="S346" s="234"/>
      <c r="T346" s="227"/>
    </row>
    <row r="347" spans="1:20" s="32" customFormat="1" ht="18" customHeight="1" x14ac:dyDescent="0.2">
      <c r="A347" s="175"/>
      <c r="B347" s="11"/>
      <c r="C347" s="225" t="s">
        <v>69</v>
      </c>
      <c r="D347" s="226"/>
      <c r="E347" s="226"/>
      <c r="F347" s="226"/>
      <c r="G347" s="226"/>
      <c r="H347" s="226"/>
      <c r="I347" s="226"/>
      <c r="J347" s="226"/>
      <c r="K347" s="226"/>
      <c r="L347" s="226"/>
      <c r="M347" s="226"/>
      <c r="N347" s="226"/>
      <c r="O347" s="226"/>
      <c r="P347" s="226"/>
      <c r="Q347" s="226"/>
      <c r="R347" s="226"/>
      <c r="S347" s="226"/>
      <c r="T347" s="227"/>
    </row>
    <row r="348" spans="1:20" s="32" customFormat="1" ht="18" customHeight="1" x14ac:dyDescent="0.2">
      <c r="A348" s="175"/>
      <c r="B348" s="11"/>
      <c r="C348" s="225" t="s">
        <v>70</v>
      </c>
      <c r="D348" s="234"/>
      <c r="E348" s="234"/>
      <c r="F348" s="234"/>
      <c r="G348" s="234"/>
      <c r="H348" s="234"/>
      <c r="I348" s="234"/>
      <c r="J348" s="234"/>
      <c r="K348" s="234"/>
      <c r="L348" s="234"/>
      <c r="M348" s="234"/>
      <c r="N348" s="234"/>
      <c r="O348" s="234"/>
      <c r="P348" s="234"/>
      <c r="Q348" s="234"/>
      <c r="R348" s="234"/>
      <c r="S348" s="234"/>
      <c r="T348" s="227"/>
    </row>
    <row r="349" spans="1:20" s="32" customFormat="1" ht="18" customHeight="1" x14ac:dyDescent="0.2">
      <c r="A349" s="175"/>
      <c r="B349" s="11"/>
      <c r="C349" s="225" t="s">
        <v>71</v>
      </c>
      <c r="D349" s="234"/>
      <c r="E349" s="234"/>
      <c r="F349" s="234"/>
      <c r="G349" s="234"/>
      <c r="H349" s="234"/>
      <c r="I349" s="234"/>
      <c r="J349" s="234"/>
      <c r="K349" s="234"/>
      <c r="L349" s="234"/>
      <c r="M349" s="234"/>
      <c r="N349" s="234"/>
      <c r="O349" s="234"/>
      <c r="P349" s="234"/>
      <c r="Q349" s="234"/>
      <c r="R349" s="234"/>
      <c r="S349" s="234"/>
      <c r="T349" s="227"/>
    </row>
    <row r="350" spans="1:20" s="32" customFormat="1" ht="18" customHeight="1" x14ac:dyDescent="0.2">
      <c r="A350" s="175"/>
      <c r="B350" s="11"/>
      <c r="C350" s="225" t="s">
        <v>72</v>
      </c>
      <c r="D350" s="234"/>
      <c r="E350" s="234"/>
      <c r="F350" s="234"/>
      <c r="G350" s="234"/>
      <c r="H350" s="234"/>
      <c r="I350" s="234"/>
      <c r="J350" s="234"/>
      <c r="K350" s="234"/>
      <c r="L350" s="234"/>
      <c r="M350" s="234"/>
      <c r="N350" s="234"/>
      <c r="O350" s="234"/>
      <c r="P350" s="234"/>
      <c r="Q350" s="234"/>
      <c r="R350" s="234"/>
      <c r="S350" s="234"/>
      <c r="T350" s="227"/>
    </row>
    <row r="351" spans="1:20" s="32" customFormat="1" ht="18" customHeight="1" x14ac:dyDescent="0.2">
      <c r="A351" s="175"/>
      <c r="B351" s="11"/>
      <c r="C351" s="225" t="s">
        <v>73</v>
      </c>
      <c r="D351" s="226"/>
      <c r="E351" s="226"/>
      <c r="F351" s="226"/>
      <c r="G351" s="226"/>
      <c r="H351" s="226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7"/>
    </row>
    <row r="352" spans="1:20" s="32" customFormat="1" ht="18" customHeight="1" x14ac:dyDescent="0.2">
      <c r="A352" s="175"/>
      <c r="B352" s="11"/>
      <c r="C352" s="228" t="s">
        <v>74</v>
      </c>
      <c r="D352" s="229"/>
      <c r="E352" s="229"/>
      <c r="F352" s="229"/>
      <c r="G352" s="229"/>
      <c r="H352" s="229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30"/>
    </row>
    <row r="353" spans="1:21" s="74" customFormat="1" ht="17.25" customHeight="1" x14ac:dyDescent="0.2">
      <c r="A353" s="142"/>
      <c r="B353" s="142"/>
      <c r="C353" s="163"/>
      <c r="D353" s="235" t="s">
        <v>34</v>
      </c>
      <c r="E353" s="170" t="s">
        <v>35</v>
      </c>
      <c r="F353" s="196">
        <f>G353+P353</f>
        <v>220238733.29000002</v>
      </c>
      <c r="G353" s="187">
        <f>H353+K353+L353+M353+N353+O353</f>
        <v>173478461.56</v>
      </c>
      <c r="H353" s="147">
        <f>SUM(I353:J353)</f>
        <v>113196379.41</v>
      </c>
      <c r="I353" s="197">
        <v>70095418.75</v>
      </c>
      <c r="J353" s="197">
        <v>43100960.659999996</v>
      </c>
      <c r="K353" s="197">
        <v>12476970.970000001</v>
      </c>
      <c r="L353" s="197">
        <v>45208143.490000002</v>
      </c>
      <c r="M353" s="197">
        <v>632571.68999999994</v>
      </c>
      <c r="N353" s="197">
        <v>646904</v>
      </c>
      <c r="O353" s="197">
        <v>1317492</v>
      </c>
      <c r="P353" s="198">
        <f>Q353+S353+T353</f>
        <v>46760271.730000004</v>
      </c>
      <c r="Q353" s="197">
        <v>45068711.780000001</v>
      </c>
      <c r="R353" s="197">
        <v>22702335.190000001</v>
      </c>
      <c r="S353" s="199">
        <v>184</v>
      </c>
      <c r="T353" s="197">
        <v>1691375.95</v>
      </c>
    </row>
    <row r="354" spans="1:21" s="74" customFormat="1" ht="17.25" customHeight="1" x14ac:dyDescent="0.2">
      <c r="A354" s="149"/>
      <c r="B354" s="149"/>
      <c r="C354" s="143"/>
      <c r="D354" s="236"/>
      <c r="E354" s="144" t="s">
        <v>36</v>
      </c>
      <c r="F354" s="145">
        <f>G354+P354</f>
        <v>682242</v>
      </c>
      <c r="G354" s="132">
        <f>H354+K354+L354+M354+N354+O354</f>
        <v>682242</v>
      </c>
      <c r="H354" s="133">
        <f>SUM(I354:J354)</f>
        <v>672242</v>
      </c>
      <c r="I354" s="200">
        <f>I11+I49+I92+I107+I172+I253+I268+I304</f>
        <v>127022</v>
      </c>
      <c r="J354" s="200">
        <f>J11+J49+J92+J107+J172+J253+J268+J304</f>
        <v>545220</v>
      </c>
      <c r="K354" s="200"/>
      <c r="L354" s="200">
        <f>L11+L49+L92+L107+L172+L253+L268+L304</f>
        <v>10000</v>
      </c>
      <c r="M354" s="200"/>
      <c r="N354" s="200"/>
      <c r="O354" s="200"/>
      <c r="P354" s="201"/>
      <c r="Q354" s="200"/>
      <c r="R354" s="200"/>
      <c r="S354" s="202"/>
      <c r="T354" s="200"/>
      <c r="U354" s="203"/>
    </row>
    <row r="355" spans="1:21" s="74" customFormat="1" ht="17.25" customHeight="1" x14ac:dyDescent="0.2">
      <c r="A355" s="149"/>
      <c r="B355" s="149"/>
      <c r="C355" s="143"/>
      <c r="D355" s="236"/>
      <c r="E355" s="144" t="s">
        <v>37</v>
      </c>
      <c r="F355" s="145">
        <f>G355+P355</f>
        <v>772407.23</v>
      </c>
      <c r="G355" s="132">
        <f>H355+K355+L355+M355+N355+O355</f>
        <v>772407.23</v>
      </c>
      <c r="H355" s="133">
        <f>SUM(I355:J355)</f>
        <v>729424.23</v>
      </c>
      <c r="I355" s="200">
        <f>I12+I50+I93+I108+I173+I254+I269+I305</f>
        <v>391622</v>
      </c>
      <c r="J355" s="200">
        <f>J12+J50+J93+J108+J173+J254+J269+J305</f>
        <v>337802.23</v>
      </c>
      <c r="K355" s="200"/>
      <c r="L355" s="200">
        <f>L12+L50+L93+L108+L173+L254+L269+L305</f>
        <v>42983</v>
      </c>
      <c r="M355" s="200"/>
      <c r="N355" s="200"/>
      <c r="O355" s="200"/>
      <c r="P355" s="201"/>
      <c r="Q355" s="200"/>
      <c r="R355" s="200"/>
      <c r="S355" s="202"/>
      <c r="T355" s="200"/>
      <c r="U355" s="203"/>
    </row>
    <row r="356" spans="1:21" s="74" customFormat="1" ht="17.25" customHeight="1" x14ac:dyDescent="0.2">
      <c r="A356" s="151"/>
      <c r="B356" s="151"/>
      <c r="C356" s="151"/>
      <c r="D356" s="237"/>
      <c r="E356" s="152" t="s">
        <v>38</v>
      </c>
      <c r="F356" s="135">
        <f t="shared" ref="F356:T356" si="108">F353-F354+F355</f>
        <v>220328898.52000001</v>
      </c>
      <c r="G356" s="134">
        <f t="shared" si="108"/>
        <v>173568626.78999999</v>
      </c>
      <c r="H356" s="135">
        <f t="shared" si="108"/>
        <v>113253561.64</v>
      </c>
      <c r="I356" s="135">
        <f t="shared" si="108"/>
        <v>70360018.75</v>
      </c>
      <c r="J356" s="135">
        <f t="shared" ref="J356:O356" si="109">J353-J354+J355</f>
        <v>42893542.889999993</v>
      </c>
      <c r="K356" s="135">
        <f t="shared" si="109"/>
        <v>12476970.970000001</v>
      </c>
      <c r="L356" s="135">
        <f t="shared" si="109"/>
        <v>45241126.490000002</v>
      </c>
      <c r="M356" s="135">
        <f t="shared" si="109"/>
        <v>632571.68999999994</v>
      </c>
      <c r="N356" s="135">
        <f t="shared" si="109"/>
        <v>646904</v>
      </c>
      <c r="O356" s="135">
        <f t="shared" si="109"/>
        <v>1317492</v>
      </c>
      <c r="P356" s="134">
        <f t="shared" si="108"/>
        <v>46760271.730000004</v>
      </c>
      <c r="Q356" s="135">
        <f t="shared" si="108"/>
        <v>45068711.780000001</v>
      </c>
      <c r="R356" s="135">
        <f t="shared" si="108"/>
        <v>22702335.190000001</v>
      </c>
      <c r="S356" s="154">
        <f t="shared" si="108"/>
        <v>184</v>
      </c>
      <c r="T356" s="154">
        <f t="shared" si="108"/>
        <v>1691375.95</v>
      </c>
      <c r="U356" s="1"/>
    </row>
    <row r="357" spans="1:21" s="31" customFormat="1" ht="15.75" customHeight="1" x14ac:dyDescent="0.2">
      <c r="A357" s="98"/>
      <c r="B357" s="98"/>
      <c r="C357" s="98"/>
      <c r="D357" s="99"/>
      <c r="E357" s="100"/>
      <c r="F357" s="101"/>
      <c r="G357" s="102"/>
      <c r="H357" s="60"/>
      <c r="I357" s="60"/>
      <c r="J357" s="60"/>
      <c r="K357" s="103"/>
      <c r="L357" s="103"/>
      <c r="M357" s="60"/>
      <c r="N357" s="60"/>
      <c r="O357" s="60"/>
      <c r="P357" s="61"/>
      <c r="Q357" s="62"/>
      <c r="R357" s="60"/>
      <c r="S357" s="60"/>
      <c r="T357" s="60"/>
    </row>
  </sheetData>
  <mergeCells count="172">
    <mergeCell ref="D64:D67"/>
    <mergeCell ref="D48:D51"/>
    <mergeCell ref="C131:T131"/>
    <mergeCell ref="C132:T132"/>
    <mergeCell ref="D18:D21"/>
    <mergeCell ref="D52:D55"/>
    <mergeCell ref="D68:D71"/>
    <mergeCell ref="D91:D94"/>
    <mergeCell ref="D106:D109"/>
    <mergeCell ref="D126:D129"/>
    <mergeCell ref="C78:T78"/>
    <mergeCell ref="D114:D117"/>
    <mergeCell ref="C26:T26"/>
    <mergeCell ref="C27:T27"/>
    <mergeCell ref="C28:T28"/>
    <mergeCell ref="D80:D83"/>
    <mergeCell ref="D84:D87"/>
    <mergeCell ref="C88:T88"/>
    <mergeCell ref="C89:T89"/>
    <mergeCell ref="C90:T90"/>
    <mergeCell ref="D60:D63"/>
    <mergeCell ref="C75:T75"/>
    <mergeCell ref="C72:T72"/>
    <mergeCell ref="C105:T105"/>
    <mergeCell ref="C251:T251"/>
    <mergeCell ref="D196:D199"/>
    <mergeCell ref="D200:D203"/>
    <mergeCell ref="C204:T204"/>
    <mergeCell ref="C205:T205"/>
    <mergeCell ref="C206:T206"/>
    <mergeCell ref="D211:D214"/>
    <mergeCell ref="D227:D230"/>
    <mergeCell ref="D231:D234"/>
    <mergeCell ref="C249:T249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E5:E8"/>
    <mergeCell ref="P6:P8"/>
    <mergeCell ref="T7:T8"/>
    <mergeCell ref="N7:N8"/>
    <mergeCell ref="F5:F8"/>
    <mergeCell ref="S7:S8"/>
    <mergeCell ref="K7:K8"/>
    <mergeCell ref="D10:D13"/>
    <mergeCell ref="D14:D17"/>
    <mergeCell ref="C299:T299"/>
    <mergeCell ref="D122:D125"/>
    <mergeCell ref="D252:D255"/>
    <mergeCell ref="D271:D274"/>
    <mergeCell ref="C283:T283"/>
    <mergeCell ref="C285:T285"/>
    <mergeCell ref="C286:T286"/>
    <mergeCell ref="C284:T284"/>
    <mergeCell ref="C264:T264"/>
    <mergeCell ref="C266:T266"/>
    <mergeCell ref="C195:T195"/>
    <mergeCell ref="C73:T73"/>
    <mergeCell ref="C74:T74"/>
    <mergeCell ref="C76:T76"/>
    <mergeCell ref="C77:T77"/>
    <mergeCell ref="C79:T79"/>
    <mergeCell ref="C104:T104"/>
    <mergeCell ref="D95:D98"/>
    <mergeCell ref="C159:T159"/>
    <mergeCell ref="D140:D143"/>
    <mergeCell ref="D56:D59"/>
    <mergeCell ref="C103:T103"/>
    <mergeCell ref="D353:D356"/>
    <mergeCell ref="D110:D113"/>
    <mergeCell ref="D287:D290"/>
    <mergeCell ref="D291:D294"/>
    <mergeCell ref="D275:D278"/>
    <mergeCell ref="D144:D147"/>
    <mergeCell ref="D171:D172"/>
    <mergeCell ref="C301:T301"/>
    <mergeCell ref="C130:T130"/>
    <mergeCell ref="D160:D163"/>
    <mergeCell ref="D164:D167"/>
    <mergeCell ref="C265:T265"/>
    <mergeCell ref="D118:D121"/>
    <mergeCell ref="C133:T133"/>
    <mergeCell ref="C137:T137"/>
    <mergeCell ref="C194:T194"/>
    <mergeCell ref="D260:D263"/>
    <mergeCell ref="C168:T168"/>
    <mergeCell ref="C169:T169"/>
    <mergeCell ref="C170:T170"/>
    <mergeCell ref="C152:T152"/>
    <mergeCell ref="C157:T157"/>
    <mergeCell ref="C158:T158"/>
    <mergeCell ref="C302:T302"/>
    <mergeCell ref="D323:D326"/>
    <mergeCell ref="D327:D330"/>
    <mergeCell ref="D331:D334"/>
    <mergeCell ref="D335:D338"/>
    <mergeCell ref="C351:T351"/>
    <mergeCell ref="C352:T352"/>
    <mergeCell ref="D339:D342"/>
    <mergeCell ref="C343:T343"/>
    <mergeCell ref="C347:T347"/>
    <mergeCell ref="C348:T348"/>
    <mergeCell ref="C349:T349"/>
    <mergeCell ref="C350:T350"/>
    <mergeCell ref="C344:T344"/>
    <mergeCell ref="C345:T345"/>
    <mergeCell ref="C346:T346"/>
    <mergeCell ref="C250:T250"/>
    <mergeCell ref="C138:T138"/>
    <mergeCell ref="C139:T139"/>
    <mergeCell ref="D303:D306"/>
    <mergeCell ref="D307:D310"/>
    <mergeCell ref="D311:D314"/>
    <mergeCell ref="D315:D318"/>
    <mergeCell ref="D319:D322"/>
    <mergeCell ref="D267:D268"/>
    <mergeCell ref="C300:T300"/>
    <mergeCell ref="D235:D238"/>
    <mergeCell ref="C241:T241"/>
    <mergeCell ref="D215:D218"/>
    <mergeCell ref="D219:D222"/>
    <mergeCell ref="D223:D226"/>
    <mergeCell ref="C239:T239"/>
    <mergeCell ref="C240:T240"/>
    <mergeCell ref="C248:T248"/>
    <mergeCell ref="C193:T193"/>
    <mergeCell ref="D148:D151"/>
    <mergeCell ref="D256:D259"/>
    <mergeCell ref="C153:T153"/>
    <mergeCell ref="C154:T154"/>
    <mergeCell ref="C155:T155"/>
    <mergeCell ref="C134:T134"/>
    <mergeCell ref="C135:T135"/>
    <mergeCell ref="C136:T136"/>
    <mergeCell ref="C244:T244"/>
    <mergeCell ref="C245:T245"/>
    <mergeCell ref="C246:T246"/>
    <mergeCell ref="C247:T247"/>
    <mergeCell ref="C242:T242"/>
    <mergeCell ref="C243:T243"/>
    <mergeCell ref="C156:T156"/>
    <mergeCell ref="D175:D178"/>
    <mergeCell ref="D179:D182"/>
    <mergeCell ref="D183:D186"/>
    <mergeCell ref="D187:D190"/>
    <mergeCell ref="C191:T191"/>
    <mergeCell ref="C192:T192"/>
    <mergeCell ref="D207:D210"/>
    <mergeCell ref="D32:D35"/>
    <mergeCell ref="D40:D43"/>
    <mergeCell ref="C44:T44"/>
    <mergeCell ref="C45:T45"/>
    <mergeCell ref="C47:T47"/>
    <mergeCell ref="D22:D25"/>
    <mergeCell ref="D36:D39"/>
    <mergeCell ref="C29:T29"/>
    <mergeCell ref="C30:T30"/>
    <mergeCell ref="C31:T31"/>
    <mergeCell ref="C46:T46"/>
  </mergeCells>
  <phoneticPr fontId="1" type="noConversion"/>
  <printOptions horizontalCentered="1" gridLines="1"/>
  <pageMargins left="0.2" right="0.17" top="0.79" bottom="0.79" header="0.5" footer="0.5"/>
  <pageSetup paperSize="9" scale="69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2021-07-05T09:25:04Z</cp:lastPrinted>
  <dcterms:created xsi:type="dcterms:W3CDTF">2000-01-03T19:49:14Z</dcterms:created>
  <dcterms:modified xsi:type="dcterms:W3CDTF">2021-07-05T09:36:07Z</dcterms:modified>
</cp:coreProperties>
</file>