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97_30VI2021_ZM_PL_FIN\"/>
    </mc:Choice>
  </mc:AlternateContent>
  <xr:revisionPtr revIDLastSave="0" documentId="13_ncr:1_{5B579AE2-C2A7-40AE-839F-C3F108B88B91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UW!$A$1:$L$142</definedName>
    <definedName name="_xlnm.Print_Titles" localSheetId="0">UW!$A:$D,UW!$5:$5</definedName>
  </definedNames>
  <calcPr calcId="191029"/>
</workbook>
</file>

<file path=xl/calcChain.xml><?xml version="1.0" encoding="utf-8"?>
<calcChain xmlns="http://schemas.openxmlformats.org/spreadsheetml/2006/main">
  <c r="F54" i="624" l="1"/>
  <c r="H54" i="624" s="1"/>
  <c r="J54" i="624" s="1"/>
  <c r="F51" i="624"/>
  <c r="H51" i="624" s="1"/>
  <c r="J51" i="624" s="1"/>
  <c r="F48" i="624"/>
  <c r="F45" i="624"/>
  <c r="K54" i="624"/>
  <c r="K51" i="624"/>
  <c r="K48" i="624"/>
  <c r="K45" i="624"/>
  <c r="K57" i="624"/>
  <c r="K44" i="624" s="1"/>
  <c r="H56" i="624"/>
  <c r="J56" i="624" s="1"/>
  <c r="L56" i="624" s="1"/>
  <c r="H55" i="624"/>
  <c r="J55" i="624" s="1"/>
  <c r="L55" i="624" s="1"/>
  <c r="I54" i="624"/>
  <c r="G54" i="624"/>
  <c r="H53" i="624"/>
  <c r="J53" i="624" s="1"/>
  <c r="L53" i="624" s="1"/>
  <c r="H52" i="624"/>
  <c r="J52" i="624" s="1"/>
  <c r="L52" i="624" s="1"/>
  <c r="I51" i="624"/>
  <c r="G51" i="624"/>
  <c r="G57" i="624"/>
  <c r="H59" i="624"/>
  <c r="J59" i="624" s="1"/>
  <c r="L59" i="624" s="1"/>
  <c r="H47" i="624"/>
  <c r="J47" i="624" s="1"/>
  <c r="L47" i="624" s="1"/>
  <c r="H46" i="624"/>
  <c r="J46" i="624" s="1"/>
  <c r="L46" i="624" s="1"/>
  <c r="I45" i="624"/>
  <c r="G45" i="624"/>
  <c r="F21" i="624"/>
  <c r="H22" i="624"/>
  <c r="J22" i="624" s="1"/>
  <c r="L22" i="624" s="1"/>
  <c r="K21" i="624"/>
  <c r="I21" i="624"/>
  <c r="G21" i="624"/>
  <c r="G18" i="624" s="1"/>
  <c r="H18" i="624" s="1"/>
  <c r="H20" i="624"/>
  <c r="J20" i="624" s="1"/>
  <c r="L20" i="624" s="1"/>
  <c r="K19" i="624"/>
  <c r="I19" i="624"/>
  <c r="G19" i="624"/>
  <c r="F19" i="624"/>
  <c r="K18" i="624"/>
  <c r="H17" i="624"/>
  <c r="J17" i="624" s="1"/>
  <c r="L17" i="624" s="1"/>
  <c r="H15" i="624"/>
  <c r="J15" i="624" s="1"/>
  <c r="L15" i="624" s="1"/>
  <c r="K14" i="624"/>
  <c r="I14" i="624"/>
  <c r="G14" i="624"/>
  <c r="F14" i="624"/>
  <c r="H39" i="624"/>
  <c r="J39" i="624" s="1"/>
  <c r="L39" i="624" s="1"/>
  <c r="K38" i="624"/>
  <c r="K37" i="624" s="1"/>
  <c r="I38" i="624"/>
  <c r="I37" i="624" s="1"/>
  <c r="G38" i="624"/>
  <c r="G37" i="624" s="1"/>
  <c r="H37" i="624" s="1"/>
  <c r="H26" i="624"/>
  <c r="J26" i="624" s="1"/>
  <c r="L26" i="624" s="1"/>
  <c r="K25" i="624"/>
  <c r="I25" i="624"/>
  <c r="G25" i="624"/>
  <c r="H25" i="624" s="1"/>
  <c r="H50" i="624"/>
  <c r="J50" i="624" s="1"/>
  <c r="L50" i="624" s="1"/>
  <c r="H49" i="624"/>
  <c r="J49" i="624" s="1"/>
  <c r="L49" i="624" s="1"/>
  <c r="I48" i="624"/>
  <c r="G48" i="624"/>
  <c r="K140" i="624"/>
  <c r="K139" i="624" s="1"/>
  <c r="K137" i="624"/>
  <c r="K136" i="624" s="1"/>
  <c r="K133" i="624"/>
  <c r="K130" i="624" s="1"/>
  <c r="K131" i="624"/>
  <c r="K121" i="624"/>
  <c r="K120" i="624" s="1"/>
  <c r="K114" i="624"/>
  <c r="K113" i="624" s="1"/>
  <c r="K107" i="624"/>
  <c r="K106" i="624" s="1"/>
  <c r="K102" i="624"/>
  <c r="K101" i="624" s="1"/>
  <c r="K99" i="624"/>
  <c r="K96" i="624"/>
  <c r="K92" i="624"/>
  <c r="K90" i="624"/>
  <c r="K87" i="624"/>
  <c r="K85" i="624"/>
  <c r="K81" i="624"/>
  <c r="K79" i="624"/>
  <c r="K77" i="624"/>
  <c r="K73" i="624"/>
  <c r="K72" i="624" s="1"/>
  <c r="K70" i="624"/>
  <c r="K69" i="624" s="1"/>
  <c r="K63" i="624"/>
  <c r="K41" i="624"/>
  <c r="K40" i="624" s="1"/>
  <c r="K35" i="624"/>
  <c r="K33" i="624"/>
  <c r="K31" i="624"/>
  <c r="K29" i="624"/>
  <c r="K27" i="624"/>
  <c r="K16" i="624"/>
  <c r="K9" i="624"/>
  <c r="K8" i="624" s="1"/>
  <c r="K7" i="624" s="1"/>
  <c r="H82" i="624"/>
  <c r="J82" i="624" s="1"/>
  <c r="L82" i="624" s="1"/>
  <c r="H80" i="624"/>
  <c r="J80" i="624" s="1"/>
  <c r="L80" i="624" s="1"/>
  <c r="H78" i="624"/>
  <c r="J78" i="624" s="1"/>
  <c r="L78" i="624" s="1"/>
  <c r="I77" i="624"/>
  <c r="G77" i="624"/>
  <c r="F77" i="624"/>
  <c r="I79" i="624"/>
  <c r="G79" i="624"/>
  <c r="F79" i="624"/>
  <c r="I81" i="624"/>
  <c r="G81" i="624"/>
  <c r="G76" i="624" s="1"/>
  <c r="H76" i="624" s="1"/>
  <c r="F81" i="624"/>
  <c r="F31" i="624"/>
  <c r="H32" i="624"/>
  <c r="J32" i="624" s="1"/>
  <c r="L32" i="624" s="1"/>
  <c r="I31" i="624"/>
  <c r="G31" i="624"/>
  <c r="H28" i="624"/>
  <c r="J28" i="624" s="1"/>
  <c r="L28" i="624" s="1"/>
  <c r="I27" i="624"/>
  <c r="G27" i="624"/>
  <c r="H27" i="624" s="1"/>
  <c r="H30" i="624"/>
  <c r="J30" i="624" s="1"/>
  <c r="L30" i="624" s="1"/>
  <c r="I29" i="624"/>
  <c r="G29" i="624"/>
  <c r="I16" i="624"/>
  <c r="G16" i="624"/>
  <c r="H11" i="624"/>
  <c r="J11" i="624" s="1"/>
  <c r="L11" i="624" s="1"/>
  <c r="I9" i="624"/>
  <c r="I8" i="624" s="1"/>
  <c r="I7" i="624" s="1"/>
  <c r="G9" i="624"/>
  <c r="H9" i="624" s="1"/>
  <c r="I114" i="624"/>
  <c r="I113" i="624" s="1"/>
  <c r="I112" i="624" s="1"/>
  <c r="I116" i="624" s="1"/>
  <c r="G114" i="624"/>
  <c r="G113" i="624" s="1"/>
  <c r="G112" i="624" s="1"/>
  <c r="F114" i="624"/>
  <c r="F113" i="624" s="1"/>
  <c r="H115" i="624"/>
  <c r="J115" i="624" s="1"/>
  <c r="L115" i="624" s="1"/>
  <c r="L54" i="624" l="1"/>
  <c r="L51" i="624"/>
  <c r="H45" i="624"/>
  <c r="J45" i="624" s="1"/>
  <c r="L45" i="624" s="1"/>
  <c r="H48" i="624"/>
  <c r="J48" i="624" s="1"/>
  <c r="L48" i="624" s="1"/>
  <c r="H14" i="624"/>
  <c r="J14" i="624" s="1"/>
  <c r="L14" i="624" s="1"/>
  <c r="H19" i="624"/>
  <c r="J19" i="624" s="1"/>
  <c r="L19" i="624" s="1"/>
  <c r="I18" i="624"/>
  <c r="H21" i="624"/>
  <c r="J21" i="624" s="1"/>
  <c r="L21" i="624" s="1"/>
  <c r="I13" i="624"/>
  <c r="G75" i="624"/>
  <c r="H38" i="624"/>
  <c r="J38" i="624" s="1"/>
  <c r="L38" i="624" s="1"/>
  <c r="J25" i="624"/>
  <c r="L25" i="624" s="1"/>
  <c r="J37" i="624"/>
  <c r="L37" i="624" s="1"/>
  <c r="I76" i="624"/>
  <c r="K84" i="624"/>
  <c r="K95" i="624"/>
  <c r="K76" i="624"/>
  <c r="K75" i="624" s="1"/>
  <c r="K62" i="624"/>
  <c r="K61" i="624" s="1"/>
  <c r="K24" i="624"/>
  <c r="K23" i="624" s="1"/>
  <c r="K13" i="624"/>
  <c r="K105" i="624"/>
  <c r="K112" i="624"/>
  <c r="K68" i="624"/>
  <c r="K119" i="624"/>
  <c r="K98" i="624"/>
  <c r="K129" i="624"/>
  <c r="K43" i="624"/>
  <c r="K89" i="624"/>
  <c r="H79" i="624"/>
  <c r="J79" i="624" s="1"/>
  <c r="L79" i="624" s="1"/>
  <c r="H81" i="624"/>
  <c r="J81" i="624" s="1"/>
  <c r="L81" i="624" s="1"/>
  <c r="H77" i="624"/>
  <c r="J77" i="624" s="1"/>
  <c r="L77" i="624" s="1"/>
  <c r="J9" i="624"/>
  <c r="L9" i="624" s="1"/>
  <c r="J27" i="624"/>
  <c r="L27" i="624" s="1"/>
  <c r="H31" i="624"/>
  <c r="J31" i="624" s="1"/>
  <c r="L31" i="624" s="1"/>
  <c r="G8" i="624"/>
  <c r="G7" i="624" s="1"/>
  <c r="H7" i="624" s="1"/>
  <c r="J7" i="624" s="1"/>
  <c r="L7" i="624" s="1"/>
  <c r="H29" i="624"/>
  <c r="J29" i="624" s="1"/>
  <c r="L29" i="624" s="1"/>
  <c r="H114" i="624"/>
  <c r="J114" i="624" s="1"/>
  <c r="L114" i="624" s="1"/>
  <c r="H113" i="624"/>
  <c r="J113" i="624" s="1"/>
  <c r="L113" i="624" s="1"/>
  <c r="G116" i="624"/>
  <c r="H116" i="624" s="1"/>
  <c r="J116" i="624" s="1"/>
  <c r="H112" i="624"/>
  <c r="J112" i="624" s="1"/>
  <c r="I12" i="624" l="1"/>
  <c r="J18" i="624"/>
  <c r="L18" i="624" s="1"/>
  <c r="J76" i="624"/>
  <c r="L76" i="624" s="1"/>
  <c r="I75" i="624"/>
  <c r="K94" i="624"/>
  <c r="K12" i="624"/>
  <c r="K83" i="624"/>
  <c r="K116" i="624"/>
  <c r="L116" i="624" s="1"/>
  <c r="L112" i="624"/>
  <c r="K124" i="624"/>
  <c r="H8" i="624"/>
  <c r="J8" i="624" s="1"/>
  <c r="L8" i="624" s="1"/>
  <c r="K109" i="624" l="1"/>
  <c r="K126" i="624" s="1"/>
  <c r="H138" i="624"/>
  <c r="J138" i="624" s="1"/>
  <c r="L138" i="624" s="1"/>
  <c r="I137" i="624"/>
  <c r="I136" i="624" s="1"/>
  <c r="G137" i="624"/>
  <c r="G136" i="624" s="1"/>
  <c r="H136" i="624" s="1"/>
  <c r="F137" i="624"/>
  <c r="H108" i="624"/>
  <c r="J108" i="624" s="1"/>
  <c r="L108" i="624" s="1"/>
  <c r="I107" i="624"/>
  <c r="I106" i="624" s="1"/>
  <c r="I105" i="624" s="1"/>
  <c r="G107" i="624"/>
  <c r="G106" i="624" s="1"/>
  <c r="G105" i="624" s="1"/>
  <c r="F107" i="624"/>
  <c r="H97" i="624"/>
  <c r="J97" i="624" s="1"/>
  <c r="L97" i="624" s="1"/>
  <c r="I96" i="624"/>
  <c r="I95" i="624" s="1"/>
  <c r="G96" i="624"/>
  <c r="G95" i="624" s="1"/>
  <c r="H95" i="624" s="1"/>
  <c r="F96" i="624"/>
  <c r="J136" i="624" l="1"/>
  <c r="L136" i="624" s="1"/>
  <c r="H137" i="624"/>
  <c r="J137" i="624" s="1"/>
  <c r="L137" i="624" s="1"/>
  <c r="H105" i="624"/>
  <c r="J105" i="624" s="1"/>
  <c r="L105" i="624" s="1"/>
  <c r="H107" i="624"/>
  <c r="J107" i="624" s="1"/>
  <c r="L107" i="624" s="1"/>
  <c r="H106" i="624"/>
  <c r="J106" i="624" s="1"/>
  <c r="L106" i="624" s="1"/>
  <c r="J95" i="624"/>
  <c r="L95" i="624" s="1"/>
  <c r="H96" i="624"/>
  <c r="J96" i="624" s="1"/>
  <c r="L96" i="624" s="1"/>
  <c r="G140" i="624"/>
  <c r="H141" i="624"/>
  <c r="J141" i="624" s="1"/>
  <c r="L141" i="624" s="1"/>
  <c r="H132" i="624"/>
  <c r="J132" i="624" s="1"/>
  <c r="L132" i="624" s="1"/>
  <c r="I131" i="624"/>
  <c r="G131" i="624"/>
  <c r="F131" i="624"/>
  <c r="G102" i="624"/>
  <c r="H103" i="624"/>
  <c r="J103" i="624" s="1"/>
  <c r="L103" i="624" s="1"/>
  <c r="H71" i="624"/>
  <c r="J71" i="624" s="1"/>
  <c r="L71" i="624" s="1"/>
  <c r="I70" i="624"/>
  <c r="I69" i="624" s="1"/>
  <c r="G70" i="624"/>
  <c r="G69" i="624" s="1"/>
  <c r="F70" i="624"/>
  <c r="F69" i="624" s="1"/>
  <c r="F57" i="624"/>
  <c r="H60" i="624"/>
  <c r="J60" i="624" s="1"/>
  <c r="L60" i="624" s="1"/>
  <c r="I57" i="624"/>
  <c r="I44" i="624" s="1"/>
  <c r="I43" i="624" s="1"/>
  <c r="G62" i="624"/>
  <c r="G61" i="624" s="1"/>
  <c r="F41" i="624"/>
  <c r="G41" i="624"/>
  <c r="H131" i="624" l="1"/>
  <c r="J131" i="624" s="1"/>
  <c r="L131" i="624" s="1"/>
  <c r="H70" i="624"/>
  <c r="J70" i="624" s="1"/>
  <c r="L70" i="624" s="1"/>
  <c r="H69" i="624"/>
  <c r="J69" i="624" s="1"/>
  <c r="L69" i="624" s="1"/>
  <c r="H57" i="624"/>
  <c r="J57" i="624" s="1"/>
  <c r="L57" i="624" s="1"/>
  <c r="G44" i="624"/>
  <c r="H44" i="624" s="1"/>
  <c r="J44" i="624" s="1"/>
  <c r="L44" i="624" s="1"/>
  <c r="G43" i="624" l="1"/>
  <c r="H43" i="624" s="1"/>
  <c r="J43" i="624" s="1"/>
  <c r="L43" i="624" s="1"/>
  <c r="I33" i="624" l="1"/>
  <c r="H34" i="624"/>
  <c r="J34" i="624" s="1"/>
  <c r="L34" i="624" s="1"/>
  <c r="G33" i="624"/>
  <c r="F33" i="624"/>
  <c r="H33" i="624" l="1"/>
  <c r="J33" i="624" s="1"/>
  <c r="L33" i="624" s="1"/>
  <c r="H142" i="624" l="1"/>
  <c r="J142" i="624" s="1"/>
  <c r="L142" i="624" s="1"/>
  <c r="I140" i="624"/>
  <c r="I139" i="624" s="1"/>
  <c r="H140" i="624"/>
  <c r="H104" i="624"/>
  <c r="J104" i="624" s="1"/>
  <c r="L104" i="624" s="1"/>
  <c r="I102" i="624"/>
  <c r="I101" i="624" s="1"/>
  <c r="G101" i="624"/>
  <c r="H102" i="624" l="1"/>
  <c r="J102" i="624" s="1"/>
  <c r="L102" i="624" s="1"/>
  <c r="G139" i="624"/>
  <c r="H139" i="624" s="1"/>
  <c r="J139" i="624" s="1"/>
  <c r="L139" i="624" s="1"/>
  <c r="J140" i="624"/>
  <c r="L140" i="624" s="1"/>
  <c r="I92" i="624" l="1"/>
  <c r="I90" i="624"/>
  <c r="I89" i="624" l="1"/>
  <c r="H93" i="624" l="1"/>
  <c r="J93" i="624" s="1"/>
  <c r="L93" i="624" s="1"/>
  <c r="H91" i="624"/>
  <c r="J91" i="624" s="1"/>
  <c r="L91" i="624" s="1"/>
  <c r="H88" i="624"/>
  <c r="J88" i="624" s="1"/>
  <c r="L88" i="624" s="1"/>
  <c r="H86" i="624"/>
  <c r="J86" i="624" s="1"/>
  <c r="L86" i="624" s="1"/>
  <c r="G92" i="624"/>
  <c r="F92" i="624"/>
  <c r="G90" i="624"/>
  <c r="F90" i="624"/>
  <c r="G87" i="624"/>
  <c r="F87" i="624"/>
  <c r="G85" i="624"/>
  <c r="F85" i="624"/>
  <c r="I87" i="624"/>
  <c r="I85" i="624"/>
  <c r="H75" i="624"/>
  <c r="H61" i="624"/>
  <c r="H67" i="624"/>
  <c r="J67" i="624" s="1"/>
  <c r="L67" i="624" s="1"/>
  <c r="H66" i="624"/>
  <c r="J66" i="624" s="1"/>
  <c r="L66" i="624" s="1"/>
  <c r="H65" i="624"/>
  <c r="J65" i="624" s="1"/>
  <c r="L65" i="624" s="1"/>
  <c r="F63" i="624"/>
  <c r="F62" i="624" s="1"/>
  <c r="H62" i="624" s="1"/>
  <c r="I63" i="624"/>
  <c r="I62" i="624" s="1"/>
  <c r="I61" i="624" s="1"/>
  <c r="F84" i="624" l="1"/>
  <c r="G84" i="624"/>
  <c r="F89" i="624"/>
  <c r="G89" i="624"/>
  <c r="H90" i="624"/>
  <c r="J90" i="624" s="1"/>
  <c r="L90" i="624" s="1"/>
  <c r="H92" i="624"/>
  <c r="J92" i="624" s="1"/>
  <c r="L92" i="624" s="1"/>
  <c r="H87" i="624"/>
  <c r="J87" i="624" s="1"/>
  <c r="L87" i="624" s="1"/>
  <c r="H85" i="624"/>
  <c r="J85" i="624" s="1"/>
  <c r="L85" i="624" s="1"/>
  <c r="I84" i="624"/>
  <c r="J75" i="624"/>
  <c r="L75" i="624" s="1"/>
  <c r="H63" i="624"/>
  <c r="J61" i="624"/>
  <c r="L61" i="624" s="1"/>
  <c r="J62" i="624"/>
  <c r="L62" i="624" s="1"/>
  <c r="H84" i="624" l="1"/>
  <c r="J84" i="624" s="1"/>
  <c r="L84" i="624" s="1"/>
  <c r="F83" i="624"/>
  <c r="H89" i="624"/>
  <c r="J89" i="624" s="1"/>
  <c r="L89" i="624" s="1"/>
  <c r="G83" i="624"/>
  <c r="I83" i="624"/>
  <c r="J63" i="624"/>
  <c r="L63" i="624" s="1"/>
  <c r="H83" i="624" l="1"/>
  <c r="J83" i="624" s="1"/>
  <c r="L83" i="624" s="1"/>
  <c r="I133" i="624"/>
  <c r="I121" i="624"/>
  <c r="I120" i="624" s="1"/>
  <c r="I119" i="624" s="1"/>
  <c r="I124" i="624" s="1"/>
  <c r="I99" i="624"/>
  <c r="I73" i="624"/>
  <c r="I72" i="624" s="1"/>
  <c r="I41" i="624"/>
  <c r="I40" i="624" s="1"/>
  <c r="I35" i="624"/>
  <c r="I24" i="624" s="1"/>
  <c r="H100" i="624"/>
  <c r="J100" i="624" s="1"/>
  <c r="L100" i="624" s="1"/>
  <c r="G99" i="624"/>
  <c r="G98" i="624" s="1"/>
  <c r="G94" i="624" s="1"/>
  <c r="F99" i="624"/>
  <c r="H74" i="624"/>
  <c r="J74" i="624" s="1"/>
  <c r="L74" i="624" s="1"/>
  <c r="G73" i="624"/>
  <c r="G72" i="624" s="1"/>
  <c r="F73" i="624"/>
  <c r="H42" i="624"/>
  <c r="J42" i="624" s="1"/>
  <c r="L42" i="624" s="1"/>
  <c r="G40" i="624"/>
  <c r="H36" i="624"/>
  <c r="J36" i="624" s="1"/>
  <c r="L36" i="624" s="1"/>
  <c r="G35" i="624"/>
  <c r="G24" i="624" s="1"/>
  <c r="G13" i="624"/>
  <c r="G12" i="624" s="1"/>
  <c r="I23" i="624" l="1"/>
  <c r="G68" i="624"/>
  <c r="H68" i="624" s="1"/>
  <c r="H40" i="624"/>
  <c r="J40" i="624" s="1"/>
  <c r="L40" i="624" s="1"/>
  <c r="G23" i="624"/>
  <c r="G109" i="624" s="1"/>
  <c r="H12" i="624"/>
  <c r="H101" i="624"/>
  <c r="H98" i="624"/>
  <c r="I98" i="624"/>
  <c r="I94" i="624" s="1"/>
  <c r="I130" i="624"/>
  <c r="I129" i="624" s="1"/>
  <c r="H73" i="624"/>
  <c r="J73" i="624" s="1"/>
  <c r="L73" i="624" s="1"/>
  <c r="H99" i="624"/>
  <c r="J99" i="624" s="1"/>
  <c r="L99" i="624" s="1"/>
  <c r="H35" i="624"/>
  <c r="J35" i="624" s="1"/>
  <c r="L35" i="624" s="1"/>
  <c r="H41" i="624"/>
  <c r="J41" i="624" s="1"/>
  <c r="L41" i="624" s="1"/>
  <c r="H16" i="624"/>
  <c r="J16" i="624" s="1"/>
  <c r="L16" i="624" s="1"/>
  <c r="H13" i="624"/>
  <c r="F133" i="624"/>
  <c r="H135" i="624"/>
  <c r="J135" i="624" s="1"/>
  <c r="L135" i="624" s="1"/>
  <c r="G133" i="624"/>
  <c r="G130" i="624" l="1"/>
  <c r="H72" i="624"/>
  <c r="J72" i="624" s="1"/>
  <c r="L72" i="624" s="1"/>
  <c r="J98" i="624"/>
  <c r="L98" i="624" s="1"/>
  <c r="J101" i="624"/>
  <c r="L101" i="624" s="1"/>
  <c r="J13" i="624"/>
  <c r="L13" i="624" s="1"/>
  <c r="I68" i="624"/>
  <c r="J68" i="624" s="1"/>
  <c r="L68" i="624" s="1"/>
  <c r="H24" i="624"/>
  <c r="J24" i="624" s="1"/>
  <c r="L24" i="624" s="1"/>
  <c r="H133" i="624"/>
  <c r="J133" i="624" s="1"/>
  <c r="L133" i="624" s="1"/>
  <c r="I109" i="624" l="1"/>
  <c r="I126" i="624" s="1"/>
  <c r="H130" i="624"/>
  <c r="J130" i="624" s="1"/>
  <c r="L130" i="624" s="1"/>
  <c r="G129" i="624"/>
  <c r="H129" i="624" s="1"/>
  <c r="J129" i="624" s="1"/>
  <c r="L129" i="624" s="1"/>
  <c r="H23" i="624"/>
  <c r="J23" i="624" s="1"/>
  <c r="L23" i="624" s="1"/>
  <c r="J12" i="624"/>
  <c r="L12" i="624" s="1"/>
  <c r="G121" i="624"/>
  <c r="G120" i="624" s="1"/>
  <c r="G119" i="624" s="1"/>
  <c r="G124" i="624" s="1"/>
  <c r="G126" i="624" s="1"/>
  <c r="F120" i="624"/>
  <c r="H123" i="624"/>
  <c r="J123" i="624" s="1"/>
  <c r="L123" i="624" s="1"/>
  <c r="H119" i="624" l="1"/>
  <c r="J119" i="624" s="1"/>
  <c r="L119" i="624" s="1"/>
  <c r="H121" i="624"/>
  <c r="J121" i="624" s="1"/>
  <c r="L121" i="624" s="1"/>
  <c r="H120" i="624"/>
  <c r="J120" i="624" s="1"/>
  <c r="L120" i="624" s="1"/>
  <c r="H124" i="624" l="1"/>
  <c r="J124" i="624" s="1"/>
  <c r="L124" i="624" s="1"/>
  <c r="H94" i="624" l="1"/>
  <c r="J94" i="624" s="1"/>
  <c r="L94" i="624" s="1"/>
  <c r="H109" i="624" l="1"/>
  <c r="J109" i="624" s="1"/>
  <c r="L109" i="624" s="1"/>
  <c r="H126" i="624" l="1"/>
  <c r="J126" i="624" s="1"/>
  <c r="L126" i="624" s="1"/>
</calcChain>
</file>

<file path=xl/sharedStrings.xml><?xml version="1.0" encoding="utf-8"?>
<sst xmlns="http://schemas.openxmlformats.org/spreadsheetml/2006/main" count="190" uniqueCount="94">
  <si>
    <t>Nazwa</t>
  </si>
  <si>
    <t>§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</si>
  <si>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</si>
  <si>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</si>
  <si>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</si>
  <si>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</si>
  <si>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</si>
  <si>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</si>
  <si>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</si>
  <si>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</si>
  <si>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OGÓŁEM WYDATKI  BUDŻETOWE URZĘDU MIEJSKIEGO</t>
  </si>
  <si>
    <t>Zakup usług pozostałych</t>
  </si>
  <si>
    <t>Pozostała działalność</t>
  </si>
  <si>
    <t>GOSPODARKA  KOMUNALNA I OCHRONA ŚRODOWISKA</t>
  </si>
  <si>
    <t>Wydz. Projektów Infrastrukturalnych</t>
  </si>
  <si>
    <t>RAZEM WYDATKI NA ZADANIA WŁASNE</t>
  </si>
  <si>
    <t>Wydz. Finansowy</t>
  </si>
  <si>
    <t>RAZEM</t>
  </si>
  <si>
    <t>I. WYDATKI NA ZADANIA WŁASNE :</t>
  </si>
  <si>
    <t>Wydatki inwestycyjne jednostek budżetowych</t>
  </si>
  <si>
    <t>GOSPODARKA KOMUNALNA I OCHRONA ŚRODOWISKA</t>
  </si>
  <si>
    <t>TRANSPORT I ŁĄCZNOŚĆ</t>
  </si>
  <si>
    <t>Drogi publiczne gminne</t>
  </si>
  <si>
    <t>Wydz. Gospodarki Komunalnej</t>
  </si>
  <si>
    <t>ADMINISTRACJA PUBLICZNA</t>
  </si>
  <si>
    <t>Urzędy gmin (miast i miast na prawach powiatu)</t>
  </si>
  <si>
    <t xml:space="preserve">Pozostała działalność </t>
  </si>
  <si>
    <t>OCHRONA ZDROWIA</t>
  </si>
  <si>
    <t>Przeciwdziałanie alkoholizmowi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</si>
  <si>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</si>
  <si>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Wieloosobowe Stanowisko ds. Społecznych</t>
  </si>
  <si>
    <t>Dotacje celowe z budżetu na finansowanie lub dofinansowanie kosztów realizacji inwestycji i zakupów inwestycyjnych innych jednostek sektora finansów publicznych</t>
  </si>
  <si>
    <t>RÓŻNE ROZLICZENIA</t>
  </si>
  <si>
    <t>POMOC SPOŁECZNA</t>
  </si>
  <si>
    <t>Zwrot dotacji oraz płatności, w tym wykorzystanych niezgodnie z przeznaczeniem lub wykorzystanych z naruszeniem procedur, o których mowa w art. 184 ustawy, pobranych nienależnie lub w nadmiernej wysokości</t>
  </si>
  <si>
    <t>Rezerwy ogólne i celowe</t>
  </si>
  <si>
    <t xml:space="preserve">Rezerwy </t>
  </si>
  <si>
    <t>w tym: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</si>
  <si>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</si>
  <si>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</si>
  <si>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</si>
  <si>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</si>
  <si>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</si>
  <si>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</si>
  <si>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RODZINA</t>
  </si>
  <si>
    <t>Świadczenie wychowawcze</t>
  </si>
  <si>
    <t>Pozostałe odsetki</t>
  </si>
  <si>
    <t>Świadczenia rodzinne, świadczenie z funduszu alimentacyjnego oraz składki na ubezpieczenia emerytalne i rentowe z ubezpieczenia społecznego</t>
  </si>
  <si>
    <t>z dnia 30 czerwca 2021 r.</t>
  </si>
  <si>
    <t>ZADANIE: MODERNIZACJA DRÓG MIEJSKICH</t>
  </si>
  <si>
    <t>Opłaty na rzecz budżetu państwa</t>
  </si>
  <si>
    <t>Opłaty na rzecz budżetów jednostek samorządu terytorialnego</t>
  </si>
  <si>
    <t>Wpłaty gmin i powiatów na rzecz innych jednostek samorządu terytorialnego oraz związków gmin, związków powiatowo-gminnych, związków powiatów, związków metropolitalnych na dofinansowanie zadań bieżących</t>
  </si>
  <si>
    <t>Kancelaria Burmistrza</t>
  </si>
  <si>
    <t>BEZPIECZEŃSTWO PUBLICZNE I OCHRONA PRZECIWPOŻAROWA</t>
  </si>
  <si>
    <t>ZADANIE: MODERNIZACJA MONITORINGU WIZYJNEGO MIASTA NOWY DWÓR MAZOWIECKI</t>
  </si>
  <si>
    <t>Szpitale ogólne</t>
  </si>
  <si>
    <t>Utrzymanie zieleni w miastach i gminach</t>
  </si>
  <si>
    <r>
      <t xml:space="preserve">Wydz. Projektów Infrastrukturalnych - </t>
    </r>
    <r>
      <rPr>
        <i/>
        <sz val="9"/>
        <color rgb="FF00B050"/>
        <rFont val="Verdana"/>
        <family val="2"/>
        <charset val="238"/>
      </rPr>
      <t>ŚR. Z DOTACJI CELOWEJ Z SAMORZĄDU WOJEWÓDZTWA MAZOWIECKIEGO</t>
    </r>
    <r>
      <rPr>
        <i/>
        <sz val="9"/>
        <color rgb="FF0000FF"/>
        <rFont val="Verdana"/>
        <family val="2"/>
        <charset val="238"/>
      </rPr>
      <t xml:space="preserve"> (Poprawa jakości powietrza poprzez rewitalizację terenu zieleni w Nowym Dworze Mazowieckim)</t>
    </r>
  </si>
  <si>
    <r>
      <t xml:space="preserve">PROJEKT: ROZWÓJ I MODERNIZACJA TERENÓW ZIELENI W NOWYM DWORZE MAZOWIECKIM  </t>
    </r>
    <r>
      <rPr>
        <b/>
        <i/>
        <sz val="9"/>
        <color rgb="FF0000FF"/>
        <rFont val="Verdana"/>
        <family val="2"/>
        <charset val="238"/>
      </rPr>
      <t>(WPF)</t>
    </r>
  </si>
  <si>
    <r>
      <t xml:space="preserve">PROJEKT: ROZWÓJ I MODERNIZACJA TERENÓW ZIELENI W NOWYM DWORZE MAZOWIECKIM </t>
    </r>
    <r>
      <rPr>
        <b/>
        <i/>
        <sz val="9"/>
        <color rgb="FF0000FF"/>
        <rFont val="Verdana"/>
        <family val="2"/>
        <charset val="238"/>
      </rPr>
      <t>(WPF)</t>
    </r>
  </si>
  <si>
    <t>Wydz. Informatyki</t>
  </si>
  <si>
    <t>Ochrona powietrza atmosferycznego i klimatu</t>
  </si>
  <si>
    <t>Zakup materiałów i wyposażenia</t>
  </si>
  <si>
    <t>Wydz. Organizacyjny</t>
  </si>
  <si>
    <t>KULTURA FIZYCZNA</t>
  </si>
  <si>
    <t xml:space="preserve">Zadania w zakresie kultury fizycznej </t>
  </si>
  <si>
    <t xml:space="preserve">Dotacja celowa z budżetu na finansowanie lub dofinansowanie zadań zleconych do realizacji stowarzyszeniom </t>
  </si>
  <si>
    <t>II. WYDATKI ZWIĄZANE Z REALIZACJĄ ZADAŃ ZLECONYCH :</t>
  </si>
  <si>
    <t>OŚWIATA I WYCHOWANIE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</si>
  <si>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</si>
  <si>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niezaliczanym do sektora finansów publicznych</t>
  </si>
  <si>
    <t>Wieloosobowe stanowisko ds. Edukacji ET</t>
  </si>
  <si>
    <t>III. WYDATKI NA PROGRAMY I PROJEKTY FINANSOWANE Z UDZIAŁEM ŚRODKÓW EUROPEJSKICH I INNYCH ŚRODKÓW POCHODZĄCYCH ZE ŹRÓDEŁ ZAGRANICZNYCH NIEPODLEGAJĄCYCH ZWROTOWI :</t>
  </si>
  <si>
    <t>GOSPODARKA MIESZKANIOWA</t>
  </si>
  <si>
    <t>Gospodarka gruntami i nieruchomościami</t>
  </si>
  <si>
    <t>Podatek od towarów i usług (VAT)</t>
  </si>
  <si>
    <t>Opłaty z tytułu zakupu usług telekomunikacyjnych</t>
  </si>
  <si>
    <t>Świadczenia społeczne</t>
  </si>
  <si>
    <t>Składki na ubezpieczenia społeczne</t>
  </si>
  <si>
    <t>Wynagrodzenia bezosobowe</t>
  </si>
  <si>
    <t>Straż Miejska</t>
  </si>
  <si>
    <t>Zmiany wynikające z uchwały Rady Miejskiej Nr XXIII /320/2021 z dnia 29.06.2021 r.</t>
  </si>
  <si>
    <t>Zmiany wynikające z zarządzenia Burmistrza Miasta nr 96/2021 z dnia 30.06.2021 r.</t>
  </si>
  <si>
    <t>Załącznik Nr 2 do zarządzenia nr 97/2021</t>
  </si>
  <si>
    <t>Zakup energii</t>
  </si>
  <si>
    <t>Zmiany odpowiedzialności merytorycznej za wykonanie środków finansowych ujętych w planie finansowym wydatków budżetowych Urzędu Miejskiego na rok 2021</t>
  </si>
  <si>
    <t>IV. ZESTAWIENIE WYDATKÓW NA FINANSOWANIE OCHRONY ŚRODOWISKA I GOSPODARKI WODNEJ W ZAKRESIE OKREŚLONYM W USTAWIE PRAWO OCHRONY ŚRODOWISKA  (UJĘTYCH W PLANIE FINANSOWYM WYDATKÓW BUDŻETOWYCH URZĘDU MIEJSKIEGO)</t>
  </si>
  <si>
    <r>
      <t xml:space="preserve">Wydz. Gospodarki Komunalnej </t>
    </r>
    <r>
      <rPr>
        <i/>
        <sz val="9"/>
        <color rgb="FF00B050"/>
        <rFont val="Verdana"/>
        <family val="2"/>
        <charset val="238"/>
      </rPr>
      <t>- ŚR.  Z DOFINANSOWANIA Z WFOŚIGW</t>
    </r>
    <r>
      <rPr>
        <i/>
        <sz val="9"/>
        <color indexed="12"/>
        <rFont val="Verdana"/>
        <family val="2"/>
        <charset val="238"/>
      </rPr>
      <t xml:space="preserve"> (Program "Czyste powietrze")</t>
    </r>
  </si>
  <si>
    <t>Zakup środków żywności</t>
  </si>
  <si>
    <t>Promocja jednostek samorządu terytorialnego</t>
  </si>
  <si>
    <t>Koszty postępowania sądowego i prokuratorskiego</t>
  </si>
  <si>
    <t>Kary i odszkodowania wypłacane na rzecz osób prawnych i innych jednostek organizacyjnych</t>
  </si>
  <si>
    <t>Zakup usług remontowych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</si>
</sst>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b/>
      <i/>
      <sz val="9"/>
      <color rgb="FF0000FF"/>
      <name val="Verdana"/>
      <family val="2"/>
      <charset val="238"/>
    </font>
    <font>
      <sz val="9"/>
      <color indexed="10"/>
      <name val="Verdana"/>
      <family val="2"/>
      <charset val="238"/>
    </font>
    <font>
      <b/>
      <sz val="11"/>
      <color rgb="FFFF0000"/>
      <name val="Arial CE"/>
      <charset val="238"/>
    </font>
    <font>
      <i/>
      <sz val="9"/>
      <color rgb="FF00B05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15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0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4" fontId="22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0" fontId="0" fillId="0" borderId="0" xfId="0" applyFont="1" applyFill="1"/>
    <xf numFmtId="0" fontId="1" fillId="0" borderId="0" xfId="0" applyFont="1" applyFill="1"/>
    <xf numFmtId="0" fontId="11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justify" vertical="center" shrinkToFit="1"/>
    </xf>
    <xf numFmtId="0" fontId="6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right" vertical="center" shrinkToFit="1"/>
    </xf>
    <xf numFmtId="0" fontId="20" fillId="4" borderId="0" xfId="0" applyFont="1" applyFill="1"/>
    <xf numFmtId="0" fontId="20" fillId="0" borderId="0" xfId="0" applyFont="1"/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shrinkToFit="1"/>
    </xf>
    <xf numFmtId="0" fontId="19" fillId="0" borderId="2" xfId="0" applyFont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vertical="center" shrinkToFit="1"/>
    </xf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0" fontId="5" fillId="5" borderId="5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vertical="center" shrinkToFit="1"/>
    </xf>
    <xf numFmtId="4" fontId="5" fillId="0" borderId="6" xfId="0" applyNumberFormat="1" applyFont="1" applyBorder="1" applyAlignment="1">
      <alignment horizontal="right" vertical="center" shrinkToFit="1"/>
    </xf>
    <xf numFmtId="4" fontId="5" fillId="0" borderId="6" xfId="0" applyNumberFormat="1" applyFont="1" applyBorder="1" applyAlignment="1">
      <alignment vertical="center" shrinkToFit="1"/>
    </xf>
    <xf numFmtId="4" fontId="10" fillId="0" borderId="2" xfId="0" applyNumberFormat="1" applyFont="1" applyBorder="1" applyAlignment="1">
      <alignment horizontal="right" vertical="center" shrinkToFit="1"/>
    </xf>
    <xf numFmtId="4" fontId="10" fillId="0" borderId="2" xfId="0" applyNumberFormat="1" applyFont="1" applyBorder="1" applyAlignment="1">
      <alignment vertical="center" shrinkToFit="1"/>
    </xf>
    <xf numFmtId="4" fontId="19" fillId="0" borderId="2" xfId="0" applyNumberFormat="1" applyFont="1" applyBorder="1" applyAlignment="1">
      <alignment horizontal="right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4" fontId="23" fillId="0" borderId="2" xfId="0" applyNumberFormat="1" applyFont="1" applyBorder="1" applyAlignment="1">
      <alignment horizontal="right" vertical="center" shrinkToFit="1"/>
    </xf>
    <xf numFmtId="0" fontId="19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vertical="center" shrinkToFit="1"/>
    </xf>
    <xf numFmtId="0" fontId="10" fillId="4" borderId="0" xfId="0" applyFont="1" applyFill="1" applyAlignment="1">
      <alignment horizontal="center" vertical="center" shrinkToFit="1"/>
    </xf>
    <xf numFmtId="0" fontId="10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right" vertical="center"/>
    </xf>
    <xf numFmtId="0" fontId="13" fillId="2" borderId="10" xfId="0" applyFont="1" applyFill="1" applyBorder="1" applyAlignment="1">
      <alignment horizontal="center" vertical="center" shrinkToFit="1"/>
    </xf>
    <xf numFmtId="4" fontId="21" fillId="0" borderId="10" xfId="0" applyNumberFormat="1" applyFont="1" applyBorder="1" applyAlignment="1">
      <alignment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right" vertical="center" shrinkToFit="1"/>
    </xf>
    <xf numFmtId="0" fontId="15" fillId="0" borderId="1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vertical="center" shrinkToFit="1"/>
    </xf>
    <xf numFmtId="4" fontId="18" fillId="0" borderId="2" xfId="0" applyNumberFormat="1" applyFont="1" applyBorder="1" applyAlignment="1">
      <alignment horizontal="right" vertical="center" shrinkToFit="1"/>
    </xf>
    <xf numFmtId="0" fontId="14" fillId="2" borderId="2" xfId="0" applyFont="1" applyFill="1" applyBorder="1" applyAlignment="1">
      <alignment horizontal="left" vertical="center" shrinkToFit="1"/>
    </xf>
    <xf numFmtId="4" fontId="14" fillId="0" borderId="10" xfId="0" applyNumberFormat="1" applyFont="1" applyBorder="1" applyAlignment="1">
      <alignment horizontal="right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4" fontId="27" fillId="4" borderId="0" xfId="0" applyNumberFormat="1" applyFont="1" applyFill="1"/>
    <xf numFmtId="0" fontId="24" fillId="2" borderId="10" xfId="0" applyFont="1" applyFill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" fontId="19" fillId="0" borderId="10" xfId="0" applyNumberFormat="1" applyFont="1" applyFill="1" applyBorder="1" applyAlignment="1">
      <alignment horizontal="right" vertical="center" shrinkToFit="1"/>
    </xf>
    <xf numFmtId="4" fontId="19" fillId="0" borderId="10" xfId="0" applyNumberFormat="1" applyFont="1" applyFill="1" applyBorder="1" applyAlignment="1">
      <alignment vertical="center" shrinkToFit="1"/>
    </xf>
    <xf numFmtId="0" fontId="10" fillId="0" borderId="3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4" borderId="0" xfId="0" applyFill="1"/>
    <xf numFmtId="0" fontId="10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vertical="center" shrinkToFit="1"/>
    </xf>
    <xf numFmtId="0" fontId="0" fillId="0" borderId="0" xfId="0" applyBorder="1"/>
    <xf numFmtId="0" fontId="19" fillId="0" borderId="1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shrinkToFit="1"/>
    </xf>
    <xf numFmtId="0" fontId="5" fillId="4" borderId="6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4" fillId="4" borderId="2" xfId="0" applyFont="1" applyFill="1" applyBorder="1" applyAlignment="1">
      <alignment horizontal="left" vertical="center" shrinkToFit="1"/>
    </xf>
    <xf numFmtId="0" fontId="14" fillId="4" borderId="10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shrinkToFit="1"/>
    </xf>
    <xf numFmtId="0" fontId="14" fillId="0" borderId="1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horizontal="right" vertical="center" shrinkToFit="1"/>
    </xf>
    <xf numFmtId="0" fontId="5" fillId="3" borderId="5" xfId="0" applyFont="1" applyFill="1" applyBorder="1" applyAlignment="1">
      <alignment horizontal="left" vertical="center"/>
    </xf>
    <xf numFmtId="4" fontId="8" fillId="4" borderId="8" xfId="0" applyNumberFormat="1" applyFont="1" applyFill="1" applyBorder="1" applyAlignment="1">
      <alignment horizontal="left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  <color rgb="FFFFFF99"/>
      <color rgb="FF006666"/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4-460E-A29F-65D7EE1D5C5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6768"/>
        <c:axId val="176018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4-460E-A29F-65D7EE1D5C5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7160"/>
        <c:axId val="176019512"/>
      </c:lineChart>
      <c:catAx>
        <c:axId val="17601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8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8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6768"/>
        <c:crosses val="autoZero"/>
        <c:crossBetween val="between"/>
      </c:valAx>
      <c:catAx>
        <c:axId val="176017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9512"/>
        <c:crosses val="autoZero"/>
        <c:auto val="0"/>
        <c:lblAlgn val="ctr"/>
        <c:lblOffset val="100"/>
        <c:noMultiLvlLbl val="0"/>
      </c:catAx>
      <c:valAx>
        <c:axId val="176019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7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D-4EEF-82E8-A21DD41E8E6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D-4EEF-82E8-A21DD41E8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43672"/>
        <c:axId val="198037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5D-4EEF-82E8-A21DD41E8E6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5D-4EEF-82E8-A21DD41E8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38968"/>
        <c:axId val="198045632"/>
      </c:lineChart>
      <c:catAx>
        <c:axId val="198043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3672"/>
        <c:crosses val="autoZero"/>
        <c:crossBetween val="between"/>
      </c:valAx>
      <c:catAx>
        <c:axId val="198038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45632"/>
        <c:crosses val="autoZero"/>
        <c:auto val="0"/>
        <c:lblAlgn val="ctr"/>
        <c:lblOffset val="100"/>
        <c:noMultiLvlLbl val="0"/>
      </c:catAx>
      <c:valAx>
        <c:axId val="198045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3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A63-4E59-8F38-3D6591757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44064"/>
        <c:axId val="198036224"/>
      </c:barChart>
      <c:catAx>
        <c:axId val="19804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4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4D-41E9-A6BA-55679E8AD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38184"/>
        <c:axId val="198040144"/>
      </c:barChart>
      <c:catAx>
        <c:axId val="198038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4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8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D-4B3F-B8D7-D380FF44CB1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D-4B3F-B8D7-D380FF44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2896"/>
        <c:axId val="198024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D-4B3F-B8D7-D380FF44CB1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AD-4B3F-B8D7-D380FF44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25640"/>
        <c:axId val="198027208"/>
      </c:lineChart>
      <c:catAx>
        <c:axId val="19802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4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24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2896"/>
        <c:crosses val="autoZero"/>
        <c:crossBetween val="between"/>
      </c:valAx>
      <c:catAx>
        <c:axId val="198025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27208"/>
        <c:crosses val="autoZero"/>
        <c:auto val="0"/>
        <c:lblAlgn val="ctr"/>
        <c:lblOffset val="100"/>
        <c:noMultiLvlLbl val="0"/>
      </c:catAx>
      <c:valAx>
        <c:axId val="198027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25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24-41D4-A638-271AA89B8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5248"/>
        <c:axId val="198026032"/>
      </c:barChart>
      <c:catAx>
        <c:axId val="198025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6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26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0B-4A13-9459-533EB372C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8776"/>
        <c:axId val="198037008"/>
      </c:barChart>
      <c:catAx>
        <c:axId val="198028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7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7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8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B-4718-B8FE-A3BA52E7AAC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B-4718-B8FE-A3BA52E7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43672"/>
        <c:axId val="198037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CB-4718-B8FE-A3BA52E7AAC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6CB-4718-B8FE-A3BA52E7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38968"/>
        <c:axId val="198045632"/>
      </c:lineChart>
      <c:catAx>
        <c:axId val="198043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3672"/>
        <c:crosses val="autoZero"/>
        <c:crossBetween val="between"/>
      </c:valAx>
      <c:catAx>
        <c:axId val="198038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45632"/>
        <c:crosses val="autoZero"/>
        <c:auto val="0"/>
        <c:lblAlgn val="ctr"/>
        <c:lblOffset val="100"/>
        <c:noMultiLvlLbl val="0"/>
      </c:catAx>
      <c:valAx>
        <c:axId val="198045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3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13D-43A2-A0F2-232CB8A3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44064"/>
        <c:axId val="198036224"/>
      </c:barChart>
      <c:catAx>
        <c:axId val="19804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4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C9-4785-A3A9-406E931FB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38184"/>
        <c:axId val="198040144"/>
      </c:barChart>
      <c:catAx>
        <c:axId val="198038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4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8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418-4501-AAEF-50FD0308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4936"/>
        <c:axId val="176241800"/>
      </c:barChart>
      <c:catAx>
        <c:axId val="176244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1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4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C-4FA8-A4D4-A9FEE4648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5328"/>
        <c:axId val="176247288"/>
      </c:barChart>
      <c:catAx>
        <c:axId val="17624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7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5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7-48AE-A78C-BEAB7E5341E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39056"/>
        <c:axId val="176250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7-48AE-A78C-BEAB7E5341E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45720"/>
        <c:axId val="176239840"/>
      </c:lineChart>
      <c:catAx>
        <c:axId val="17623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50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50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39056"/>
        <c:crosses val="autoZero"/>
        <c:crossBetween val="between"/>
      </c:valAx>
      <c:catAx>
        <c:axId val="176245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239840"/>
        <c:crosses val="autoZero"/>
        <c:auto val="0"/>
        <c:lblAlgn val="ctr"/>
        <c:lblOffset val="100"/>
        <c:noMultiLvlLbl val="0"/>
      </c:catAx>
      <c:valAx>
        <c:axId val="176239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245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49-4291-AB4C-72658228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6504"/>
        <c:axId val="176240232"/>
      </c:barChart>
      <c:catAx>
        <c:axId val="176246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0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0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6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23-428A-906C-953962389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3368"/>
        <c:axId val="176248072"/>
      </c:barChart>
      <c:catAx>
        <c:axId val="176243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8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8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3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F-4D25-8974-7822E670F85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F-4D25-8974-7822E670F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2896"/>
        <c:axId val="198024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F-4D25-8974-7822E670F85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1F-4D25-8974-7822E670F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25640"/>
        <c:axId val="198027208"/>
      </c:lineChart>
      <c:catAx>
        <c:axId val="19802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4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24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2896"/>
        <c:crosses val="autoZero"/>
        <c:crossBetween val="between"/>
      </c:valAx>
      <c:catAx>
        <c:axId val="198025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27208"/>
        <c:crosses val="autoZero"/>
        <c:auto val="0"/>
        <c:lblAlgn val="ctr"/>
        <c:lblOffset val="100"/>
        <c:noMultiLvlLbl val="0"/>
      </c:catAx>
      <c:valAx>
        <c:axId val="198027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25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A40-4291-B950-EC886523D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5248"/>
        <c:axId val="198026032"/>
      </c:barChart>
      <c:catAx>
        <c:axId val="198025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6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26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17-48C3-8FB3-17908DFB9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8776"/>
        <c:axId val="198037008"/>
      </c:barChart>
      <c:catAx>
        <c:axId val="198028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7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7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8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40822</xdr:rowOff>
    </xdr:from>
    <xdr:to>
      <xdr:col>4</xdr:col>
      <xdr:colOff>0</xdr:colOff>
      <xdr:row>0</xdr:row>
      <xdr:rowOff>40822</xdr:rowOff>
    </xdr:to>
    <xdr:sp macro="" textlink="">
      <xdr:nvSpPr>
        <xdr:cNvPr id="1981" name="Oval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6082393" y="40822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593" name="Rectangle 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3054" name="Rectangle 1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051" name="Rectangle 1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982" name="Rectangle 1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822" name="Rectangle 1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102" name="Rectangle 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058" name="Rectangle 2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993" name="Rectangle 2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065" name="Rectangle 2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787" name="Rectangle 2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247" name="Rectangle 2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082" name="Rectangle 27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3017" name="Rectangle 28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089" name="Rectangle 2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811" name="Rectangle 3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261" name="Rectangle 5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775" name="Rectangle 56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285" name="Rectangle 5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795" name="Rectangle 58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724" name="Rectangle 59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769" name="Rectangle 6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799" name="Rectangle 6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3309" name="Rectangle 6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3819" name="Rectangle 6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3748" name="Rectangle 6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774" name="Rectangle 67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152" name="Rectangle 686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627" name="Rectangle 68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290" name="Rectangle 68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847" name="Rectangle 689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176" name="Rectangle 69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337" name="Rectangle 6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651" name="Rectangle 69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314" name="Rectangle 69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3871" name="Rectangle 69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3200" name="Rectangle 695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3361" name="Rectangle 696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3675" name="Rectangle 697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3338" name="Rectangle 69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381727" name="Rectangle 699">
          <a:extLst>
            <a:ext uri="{FF2B5EF4-FFF2-40B4-BE49-F238E27FC236}">
              <a16:creationId xmlns:a16="http://schemas.microsoft.com/office/drawing/2014/main" id="{00000000-0008-0000-0000-00001FD305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380" name="Rectangle 72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053" name="Rectangle 72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896" name="Rectangle 72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055" name="Rectangle 72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573" name="Rectangle 728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987" name="Rectangle 72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077" name="Rectangle 73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920" name="Rectangle 73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079" name="Rectangle 732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125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2597" name="Rectangle 7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108</xdr:row>
      <xdr:rowOff>0</xdr:rowOff>
    </xdr:from>
    <xdr:to>
      <xdr:col>4</xdr:col>
      <xdr:colOff>0</xdr:colOff>
      <xdr:row>108</xdr:row>
      <xdr:rowOff>0</xdr:rowOff>
    </xdr:to>
    <xdr:graphicFrame macro="">
      <xdr:nvGraphicFramePr>
        <xdr:cNvPr id="391" name="Wykres 135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108</xdr:row>
      <xdr:rowOff>0</xdr:rowOff>
    </xdr:from>
    <xdr:to>
      <xdr:col>4</xdr:col>
      <xdr:colOff>0</xdr:colOff>
      <xdr:row>108</xdr:row>
      <xdr:rowOff>0</xdr:rowOff>
    </xdr:to>
    <xdr:graphicFrame macro="">
      <xdr:nvGraphicFramePr>
        <xdr:cNvPr id="392" name="Wykres 135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108</xdr:row>
      <xdr:rowOff>0</xdr:rowOff>
    </xdr:from>
    <xdr:to>
      <xdr:col>4</xdr:col>
      <xdr:colOff>0</xdr:colOff>
      <xdr:row>108</xdr:row>
      <xdr:rowOff>0</xdr:rowOff>
    </xdr:to>
    <xdr:graphicFrame macro="">
      <xdr:nvGraphicFramePr>
        <xdr:cNvPr id="393" name="Wykres 135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108</xdr:row>
      <xdr:rowOff>0</xdr:rowOff>
    </xdr:from>
    <xdr:to>
      <xdr:col>4</xdr:col>
      <xdr:colOff>0</xdr:colOff>
      <xdr:row>108</xdr:row>
      <xdr:rowOff>0</xdr:rowOff>
    </xdr:to>
    <xdr:graphicFrame macro="">
      <xdr:nvGraphicFramePr>
        <xdr:cNvPr id="394" name="Wykres 135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108</xdr:row>
      <xdr:rowOff>0</xdr:rowOff>
    </xdr:from>
    <xdr:to>
      <xdr:col>4</xdr:col>
      <xdr:colOff>0</xdr:colOff>
      <xdr:row>108</xdr:row>
      <xdr:rowOff>0</xdr:rowOff>
    </xdr:to>
    <xdr:graphicFrame macro="">
      <xdr:nvGraphicFramePr>
        <xdr:cNvPr id="395" name="Wykres 135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108</xdr:row>
      <xdr:rowOff>0</xdr:rowOff>
    </xdr:from>
    <xdr:to>
      <xdr:col>4</xdr:col>
      <xdr:colOff>0</xdr:colOff>
      <xdr:row>108</xdr:row>
      <xdr:rowOff>0</xdr:rowOff>
    </xdr:to>
    <xdr:graphicFrame macro="">
      <xdr:nvGraphicFramePr>
        <xdr:cNvPr id="396" name="Wykres 136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123</xdr:row>
      <xdr:rowOff>0</xdr:rowOff>
    </xdr:from>
    <xdr:to>
      <xdr:col>4</xdr:col>
      <xdr:colOff>0</xdr:colOff>
      <xdr:row>123</xdr:row>
      <xdr:rowOff>0</xdr:rowOff>
    </xdr:to>
    <xdr:graphicFrame macro="">
      <xdr:nvGraphicFramePr>
        <xdr:cNvPr id="305" name="Wykres 1355">
          <a:extLst>
            <a:ext uri="{FF2B5EF4-FFF2-40B4-BE49-F238E27FC236}">
              <a16:creationId xmlns:a16="http://schemas.microsoft.com/office/drawing/2014/main" id="{3683E479-8B46-4DFC-A533-B850508AC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123</xdr:row>
      <xdr:rowOff>0</xdr:rowOff>
    </xdr:from>
    <xdr:to>
      <xdr:col>4</xdr:col>
      <xdr:colOff>0</xdr:colOff>
      <xdr:row>123</xdr:row>
      <xdr:rowOff>0</xdr:rowOff>
    </xdr:to>
    <xdr:graphicFrame macro="">
      <xdr:nvGraphicFramePr>
        <xdr:cNvPr id="306" name="Wykres 1356">
          <a:extLst>
            <a:ext uri="{FF2B5EF4-FFF2-40B4-BE49-F238E27FC236}">
              <a16:creationId xmlns:a16="http://schemas.microsoft.com/office/drawing/2014/main" id="{CDBB950B-36B8-463E-8F0D-555EFF62D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123</xdr:row>
      <xdr:rowOff>0</xdr:rowOff>
    </xdr:from>
    <xdr:to>
      <xdr:col>4</xdr:col>
      <xdr:colOff>0</xdr:colOff>
      <xdr:row>123</xdr:row>
      <xdr:rowOff>0</xdr:rowOff>
    </xdr:to>
    <xdr:graphicFrame macro="">
      <xdr:nvGraphicFramePr>
        <xdr:cNvPr id="307" name="Wykres 1357">
          <a:extLst>
            <a:ext uri="{FF2B5EF4-FFF2-40B4-BE49-F238E27FC236}">
              <a16:creationId xmlns:a16="http://schemas.microsoft.com/office/drawing/2014/main" id="{A2CAC591-E6C3-43E3-A64C-E67A58EF8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123</xdr:row>
      <xdr:rowOff>0</xdr:rowOff>
    </xdr:from>
    <xdr:to>
      <xdr:col>4</xdr:col>
      <xdr:colOff>0</xdr:colOff>
      <xdr:row>123</xdr:row>
      <xdr:rowOff>0</xdr:rowOff>
    </xdr:to>
    <xdr:graphicFrame macro="">
      <xdr:nvGraphicFramePr>
        <xdr:cNvPr id="308" name="Wykres 1358">
          <a:extLst>
            <a:ext uri="{FF2B5EF4-FFF2-40B4-BE49-F238E27FC236}">
              <a16:creationId xmlns:a16="http://schemas.microsoft.com/office/drawing/2014/main" id="{603A96EA-2265-482F-9349-9BE3D8F14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123</xdr:row>
      <xdr:rowOff>0</xdr:rowOff>
    </xdr:from>
    <xdr:to>
      <xdr:col>4</xdr:col>
      <xdr:colOff>0</xdr:colOff>
      <xdr:row>123</xdr:row>
      <xdr:rowOff>0</xdr:rowOff>
    </xdr:to>
    <xdr:graphicFrame macro="">
      <xdr:nvGraphicFramePr>
        <xdr:cNvPr id="309" name="Wykres 1359">
          <a:extLst>
            <a:ext uri="{FF2B5EF4-FFF2-40B4-BE49-F238E27FC236}">
              <a16:creationId xmlns:a16="http://schemas.microsoft.com/office/drawing/2014/main" id="{BAEED814-1F94-42A8-8949-0EC35FC6A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123</xdr:row>
      <xdr:rowOff>0</xdr:rowOff>
    </xdr:from>
    <xdr:to>
      <xdr:col>4</xdr:col>
      <xdr:colOff>0</xdr:colOff>
      <xdr:row>123</xdr:row>
      <xdr:rowOff>0</xdr:rowOff>
    </xdr:to>
    <xdr:graphicFrame macro="">
      <xdr:nvGraphicFramePr>
        <xdr:cNvPr id="310" name="Wykres 1360">
          <a:extLst>
            <a:ext uri="{FF2B5EF4-FFF2-40B4-BE49-F238E27FC236}">
              <a16:creationId xmlns:a16="http://schemas.microsoft.com/office/drawing/2014/main" id="{A06777A8-B0A0-464D-A272-D6160FF05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65" name="Wykres 1355">
          <a:extLst>
            <a:ext uri="{FF2B5EF4-FFF2-40B4-BE49-F238E27FC236}">
              <a16:creationId xmlns:a16="http://schemas.microsoft.com/office/drawing/2014/main" id="{6724C7D1-2258-474A-BB6E-124651184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66" name="Wykres 1356">
          <a:extLst>
            <a:ext uri="{FF2B5EF4-FFF2-40B4-BE49-F238E27FC236}">
              <a16:creationId xmlns:a16="http://schemas.microsoft.com/office/drawing/2014/main" id="{846F9348-E044-4ABC-9BE6-14CBE1E63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67" name="Wykres 1357">
          <a:extLst>
            <a:ext uri="{FF2B5EF4-FFF2-40B4-BE49-F238E27FC236}">
              <a16:creationId xmlns:a16="http://schemas.microsoft.com/office/drawing/2014/main" id="{7411088C-4197-4E7E-B47A-0BAE9CDCA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68" name="Wykres 1358">
          <a:extLst>
            <a:ext uri="{FF2B5EF4-FFF2-40B4-BE49-F238E27FC236}">
              <a16:creationId xmlns:a16="http://schemas.microsoft.com/office/drawing/2014/main" id="{E83291EA-70FA-4D9E-9E79-BBB6E8742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69" name="Wykres 1359">
          <a:extLst>
            <a:ext uri="{FF2B5EF4-FFF2-40B4-BE49-F238E27FC236}">
              <a16:creationId xmlns:a16="http://schemas.microsoft.com/office/drawing/2014/main" id="{CD0A9395-2215-48C9-A45C-162AA6CCC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70" name="Wykres 1360">
          <a:extLst>
            <a:ext uri="{FF2B5EF4-FFF2-40B4-BE49-F238E27FC236}">
              <a16:creationId xmlns:a16="http://schemas.microsoft.com/office/drawing/2014/main" id="{00CDD81F-8DD7-401E-B0CC-76859C816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2"/>
  <sheetViews>
    <sheetView tabSelected="1" zoomScaleNormal="100" zoomScaleSheetLayoutView="100" workbookViewId="0">
      <pane xSplit="5" ySplit="5" topLeftCell="F115" activePane="bottomRight" state="frozen"/>
      <selection pane="topRight" activeCell="F1" sqref="F1"/>
      <selection pane="bottomLeft" activeCell="A6" sqref="A6"/>
      <selection pane="bottomRight" activeCell="Q121" sqref="Q121"/>
    </sheetView>
  </sheetViews>
  <sheetFormatPr defaultRowHeight="12.75" x14ac:dyDescent="0.2"/>
  <cols>
    <col min="1" max="1" width="4.7109375" style="8" customWidth="1"/>
    <col min="2" max="2" width="7.28515625" style="8" customWidth="1"/>
    <col min="3" max="3" width="6.140625" style="10" customWidth="1"/>
    <col min="4" max="4" width="55.42578125" style="4" customWidth="1"/>
    <col min="5" max="5" width="37.85546875" style="13" customWidth="1"/>
    <col min="6" max="6" width="15.85546875" style="17" customWidth="1"/>
    <col min="7" max="7" width="14.42578125" style="48" customWidth="1"/>
    <col min="8" max="8" width="15.28515625" style="59" hidden="1" customWidth="1"/>
    <col min="9" max="9" width="14.42578125" style="48" customWidth="1"/>
    <col min="10" max="10" width="15.85546875" style="59" hidden="1" customWidth="1"/>
    <col min="11" max="11" width="20.42578125" style="48" customWidth="1"/>
    <col min="12" max="12" width="15.85546875" style="59" customWidth="1"/>
    <col min="13" max="13" width="4" customWidth="1"/>
    <col min="14" max="14" width="5" customWidth="1"/>
  </cols>
  <sheetData>
    <row r="1" spans="1:12" s="49" customFormat="1" ht="16.5" customHeight="1" x14ac:dyDescent="0.2">
      <c r="A1" s="51"/>
      <c r="B1" s="52"/>
      <c r="C1" s="53"/>
      <c r="D1" s="54"/>
      <c r="E1" s="55"/>
      <c r="F1" s="32"/>
      <c r="G1" s="36"/>
      <c r="H1" s="67"/>
      <c r="I1" s="36"/>
      <c r="J1" s="67"/>
      <c r="K1" s="36"/>
      <c r="L1" s="67" t="s">
        <v>84</v>
      </c>
    </row>
    <row r="2" spans="1:12" s="49" customFormat="1" ht="16.5" customHeight="1" x14ac:dyDescent="0.2">
      <c r="A2" s="52"/>
      <c r="B2" s="52"/>
      <c r="C2" s="53"/>
      <c r="D2" s="56"/>
      <c r="E2" s="55"/>
      <c r="F2" s="33"/>
      <c r="G2" s="36"/>
      <c r="H2" s="68"/>
      <c r="I2" s="36"/>
      <c r="J2" s="68"/>
      <c r="K2" s="36"/>
      <c r="L2" s="68" t="s">
        <v>7</v>
      </c>
    </row>
    <row r="3" spans="1:12" s="49" customFormat="1" ht="16.5" customHeight="1" x14ac:dyDescent="0.2">
      <c r="A3" s="52"/>
      <c r="B3" s="52"/>
      <c r="C3" s="53"/>
      <c r="D3" s="56"/>
      <c r="E3" s="55"/>
      <c r="F3" s="33"/>
      <c r="G3" s="36"/>
      <c r="H3" s="68"/>
      <c r="I3" s="36"/>
      <c r="J3" s="68"/>
      <c r="K3" s="36"/>
      <c r="L3" s="68" t="s">
        <v>48</v>
      </c>
    </row>
    <row r="4" spans="1:12" s="50" customFormat="1" ht="15.75" customHeight="1" x14ac:dyDescent="0.25">
      <c r="A4" s="149" t="s">
        <v>5</v>
      </c>
      <c r="B4" s="149"/>
      <c r="C4" s="149"/>
      <c r="D4" s="149"/>
      <c r="E4" s="149"/>
      <c r="F4" s="34"/>
      <c r="G4" s="112"/>
      <c r="H4" s="112"/>
      <c r="I4" s="112"/>
      <c r="J4" s="36"/>
      <c r="K4" s="112"/>
      <c r="L4" s="36"/>
    </row>
    <row r="5" spans="1:12" s="1" customFormat="1" ht="114.75" customHeight="1" x14ac:dyDescent="0.2">
      <c r="A5" s="6" t="s">
        <v>2</v>
      </c>
      <c r="B5" s="6" t="s">
        <v>4</v>
      </c>
      <c r="C5" s="7" t="s">
        <v>1</v>
      </c>
      <c r="D5" s="5" t="s">
        <v>0</v>
      </c>
      <c r="E5" s="3" t="s">
        <v>3</v>
      </c>
      <c r="F5" s="28" t="s">
        <v>8</v>
      </c>
      <c r="G5" s="28" t="s">
        <v>82</v>
      </c>
      <c r="H5" s="28" t="s">
        <v>9</v>
      </c>
      <c r="I5" s="28" t="s">
        <v>83</v>
      </c>
      <c r="J5" s="28" t="s">
        <v>9</v>
      </c>
      <c r="K5" s="28" t="s">
        <v>86</v>
      </c>
      <c r="L5" s="28" t="s">
        <v>9</v>
      </c>
    </row>
    <row r="6" spans="1:12" s="2" customFormat="1" ht="20.25" customHeight="1" x14ac:dyDescent="0.2">
      <c r="A6" s="153" t="s">
        <v>18</v>
      </c>
      <c r="B6" s="153"/>
      <c r="C6" s="153"/>
      <c r="D6" s="153"/>
      <c r="E6" s="153"/>
      <c r="F6" s="18"/>
      <c r="G6" s="36"/>
      <c r="H6" s="58"/>
      <c r="I6" s="36"/>
      <c r="J6" s="58"/>
      <c r="K6" s="36"/>
      <c r="L6" s="58"/>
    </row>
    <row r="7" spans="1:12" s="15" customFormat="1" ht="18" customHeight="1" x14ac:dyDescent="0.2">
      <c r="A7" s="11">
        <v>600</v>
      </c>
      <c r="B7" s="9"/>
      <c r="C7" s="16"/>
      <c r="D7" s="12" t="s">
        <v>21</v>
      </c>
      <c r="E7" s="37"/>
      <c r="F7" s="23">
        <v>5055009</v>
      </c>
      <c r="G7" s="23">
        <f>G8</f>
        <v>-600000</v>
      </c>
      <c r="H7" s="31">
        <f t="shared" ref="H7:H9" si="0">SUM(F7:G7)</f>
        <v>4455009</v>
      </c>
      <c r="I7" s="23">
        <f>I8</f>
        <v>0</v>
      </c>
      <c r="J7" s="31">
        <f t="shared" ref="J7:J9" si="1">SUM(H7:I7)</f>
        <v>4455009</v>
      </c>
      <c r="K7" s="23">
        <f>K8</f>
        <v>0</v>
      </c>
      <c r="L7" s="31">
        <f t="shared" ref="L7:L9" si="2">SUM(J7:K7)</f>
        <v>4455009</v>
      </c>
    </row>
    <row r="8" spans="1:12" s="15" customFormat="1" ht="16.5" customHeight="1" x14ac:dyDescent="0.2">
      <c r="A8" s="20"/>
      <c r="B8" s="22">
        <v>60016</v>
      </c>
      <c r="C8" s="45"/>
      <c r="D8" s="46" t="s">
        <v>22</v>
      </c>
      <c r="E8" s="63"/>
      <c r="F8" s="24">
        <v>3663520</v>
      </c>
      <c r="G8" s="24">
        <f>G9</f>
        <v>-600000</v>
      </c>
      <c r="H8" s="29">
        <f t="shared" si="0"/>
        <v>3063520</v>
      </c>
      <c r="I8" s="24">
        <f>I9</f>
        <v>0</v>
      </c>
      <c r="J8" s="29">
        <f t="shared" si="1"/>
        <v>3063520</v>
      </c>
      <c r="K8" s="24">
        <f>K9</f>
        <v>0</v>
      </c>
      <c r="L8" s="29">
        <f t="shared" si="2"/>
        <v>3063520</v>
      </c>
    </row>
    <row r="9" spans="1:12" s="15" customFormat="1" ht="16.5" customHeight="1" x14ac:dyDescent="0.2">
      <c r="A9" s="21"/>
      <c r="B9" s="21"/>
      <c r="C9" s="38">
        <v>6050</v>
      </c>
      <c r="D9" s="39" t="s">
        <v>19</v>
      </c>
      <c r="E9" s="60"/>
      <c r="F9" s="25">
        <v>2908620</v>
      </c>
      <c r="G9" s="25">
        <f>G11</f>
        <v>-600000</v>
      </c>
      <c r="H9" s="30">
        <f t="shared" si="0"/>
        <v>2308620</v>
      </c>
      <c r="I9" s="25">
        <f>I11</f>
        <v>0</v>
      </c>
      <c r="J9" s="30">
        <f t="shared" si="1"/>
        <v>2308620</v>
      </c>
      <c r="K9" s="25">
        <f>K11</f>
        <v>0</v>
      </c>
      <c r="L9" s="30">
        <f t="shared" si="2"/>
        <v>2308620</v>
      </c>
    </row>
    <row r="10" spans="1:12" s="15" customFormat="1" ht="15" customHeight="1" x14ac:dyDescent="0.2">
      <c r="A10" s="21"/>
      <c r="B10" s="21"/>
      <c r="C10" s="38"/>
      <c r="D10" s="80" t="s">
        <v>37</v>
      </c>
      <c r="E10" s="60"/>
      <c r="F10" s="25"/>
      <c r="G10" s="25"/>
      <c r="H10" s="30"/>
      <c r="I10" s="25"/>
      <c r="J10" s="30"/>
      <c r="K10" s="25"/>
      <c r="L10" s="30"/>
    </row>
    <row r="11" spans="1:12" s="15" customFormat="1" ht="16.5" customHeight="1" x14ac:dyDescent="0.2">
      <c r="A11" s="94"/>
      <c r="B11" s="95"/>
      <c r="C11" s="96"/>
      <c r="D11" s="85" t="s">
        <v>49</v>
      </c>
      <c r="E11" s="65" t="s">
        <v>23</v>
      </c>
      <c r="F11" s="27">
        <v>1258620</v>
      </c>
      <c r="G11" s="27">
        <v>-600000</v>
      </c>
      <c r="H11" s="66">
        <f t="shared" ref="H11" si="3">SUM(F11:G11)</f>
        <v>658620</v>
      </c>
      <c r="I11" s="27"/>
      <c r="J11" s="66">
        <f t="shared" ref="J11" si="4">SUM(H11:I11)</f>
        <v>658620</v>
      </c>
      <c r="K11" s="27"/>
      <c r="L11" s="66">
        <f t="shared" ref="L11:L57" si="5">SUM(J11:K11)</f>
        <v>658620</v>
      </c>
    </row>
    <row r="12" spans="1:12" s="15" customFormat="1" ht="18" customHeight="1" x14ac:dyDescent="0.2">
      <c r="A12" s="11">
        <v>700</v>
      </c>
      <c r="B12" s="9"/>
      <c r="C12" s="16"/>
      <c r="D12" s="12" t="s">
        <v>74</v>
      </c>
      <c r="E12" s="37"/>
      <c r="F12" s="23">
        <v>7777035</v>
      </c>
      <c r="G12" s="23">
        <f>G13</f>
        <v>0</v>
      </c>
      <c r="H12" s="31">
        <f t="shared" ref="H12:H16" si="6">SUM(F12:G12)</f>
        <v>7777035</v>
      </c>
      <c r="I12" s="23">
        <f>I13+I18</f>
        <v>210000</v>
      </c>
      <c r="J12" s="31">
        <f t="shared" ref="J12:J17" si="7">SUM(H12:I12)</f>
        <v>7987035</v>
      </c>
      <c r="K12" s="23">
        <f>K13</f>
        <v>0</v>
      </c>
      <c r="L12" s="31">
        <f t="shared" si="5"/>
        <v>7987035</v>
      </c>
    </row>
    <row r="13" spans="1:12" s="15" customFormat="1" ht="16.5" customHeight="1" x14ac:dyDescent="0.2">
      <c r="A13" s="20"/>
      <c r="B13" s="22">
        <v>70005</v>
      </c>
      <c r="C13" s="45"/>
      <c r="D13" s="98" t="s">
        <v>75</v>
      </c>
      <c r="E13" s="63"/>
      <c r="F13" s="24">
        <v>7672135</v>
      </c>
      <c r="G13" s="24">
        <f>G16</f>
        <v>0</v>
      </c>
      <c r="H13" s="29">
        <f t="shared" si="6"/>
        <v>7672135</v>
      </c>
      <c r="I13" s="24">
        <f>I14+I16</f>
        <v>194500</v>
      </c>
      <c r="J13" s="29">
        <f t="shared" si="7"/>
        <v>7866635</v>
      </c>
      <c r="K13" s="24">
        <f>K16</f>
        <v>0</v>
      </c>
      <c r="L13" s="29">
        <f t="shared" si="5"/>
        <v>7866635</v>
      </c>
    </row>
    <row r="14" spans="1:12" s="15" customFormat="1" ht="16.5" customHeight="1" x14ac:dyDescent="0.2">
      <c r="A14" s="21"/>
      <c r="B14" s="21"/>
      <c r="C14" s="38">
        <v>4530</v>
      </c>
      <c r="D14" s="39" t="s">
        <v>76</v>
      </c>
      <c r="E14" s="60"/>
      <c r="F14" s="25">
        <f>F15</f>
        <v>466000</v>
      </c>
      <c r="G14" s="25">
        <f>G15</f>
        <v>0</v>
      </c>
      <c r="H14" s="30">
        <f t="shared" ref="H14:H18" si="8">SUM(F14:G14)</f>
        <v>466000</v>
      </c>
      <c r="I14" s="25">
        <f>I15</f>
        <v>210000</v>
      </c>
      <c r="J14" s="30">
        <f t="shared" ref="J14:J15" si="9">SUM(H14:I14)</f>
        <v>676000</v>
      </c>
      <c r="K14" s="25">
        <f>K15</f>
        <v>0</v>
      </c>
      <c r="L14" s="30">
        <f t="shared" ref="L14:L15" si="10">SUM(J14:K14)</f>
        <v>676000</v>
      </c>
    </row>
    <row r="15" spans="1:12" s="15" customFormat="1" ht="15" customHeight="1" x14ac:dyDescent="0.2">
      <c r="A15" s="14"/>
      <c r="B15" s="14"/>
      <c r="C15" s="61"/>
      <c r="D15" s="62" t="s">
        <v>6</v>
      </c>
      <c r="E15" s="60" t="s">
        <v>16</v>
      </c>
      <c r="F15" s="27">
        <v>466000</v>
      </c>
      <c r="G15" s="27"/>
      <c r="H15" s="66">
        <f t="shared" si="8"/>
        <v>466000</v>
      </c>
      <c r="I15" s="27">
        <v>210000</v>
      </c>
      <c r="J15" s="66">
        <f t="shared" si="9"/>
        <v>676000</v>
      </c>
      <c r="K15" s="27"/>
      <c r="L15" s="66">
        <f t="shared" si="10"/>
        <v>676000</v>
      </c>
    </row>
    <row r="16" spans="1:12" s="15" customFormat="1" ht="16.5" customHeight="1" x14ac:dyDescent="0.2">
      <c r="A16" s="21"/>
      <c r="B16" s="21"/>
      <c r="C16" s="38">
        <v>4610</v>
      </c>
      <c r="D16" s="118" t="s">
        <v>91</v>
      </c>
      <c r="E16" s="60"/>
      <c r="F16" s="25">
        <v>40000</v>
      </c>
      <c r="G16" s="25">
        <f>G17</f>
        <v>0</v>
      </c>
      <c r="H16" s="30">
        <f t="shared" si="6"/>
        <v>40000</v>
      </c>
      <c r="I16" s="25">
        <f>I17</f>
        <v>-15500</v>
      </c>
      <c r="J16" s="30">
        <f t="shared" si="7"/>
        <v>24500</v>
      </c>
      <c r="K16" s="25">
        <f>K17</f>
        <v>0</v>
      </c>
      <c r="L16" s="30">
        <f t="shared" si="5"/>
        <v>24500</v>
      </c>
    </row>
    <row r="17" spans="1:12" s="15" customFormat="1" ht="15" customHeight="1" x14ac:dyDescent="0.2">
      <c r="A17" s="14"/>
      <c r="B17" s="14"/>
      <c r="C17" s="61"/>
      <c r="D17" s="62" t="s">
        <v>37</v>
      </c>
      <c r="E17" s="60" t="s">
        <v>23</v>
      </c>
      <c r="F17" s="27">
        <v>20000</v>
      </c>
      <c r="G17" s="27"/>
      <c r="H17" s="66">
        <f t="shared" si="8"/>
        <v>20000</v>
      </c>
      <c r="I17" s="64">
        <v>-15500</v>
      </c>
      <c r="J17" s="66">
        <f t="shared" si="7"/>
        <v>4500</v>
      </c>
      <c r="K17" s="27"/>
      <c r="L17" s="66">
        <f t="shared" si="5"/>
        <v>4500</v>
      </c>
    </row>
    <row r="18" spans="1:12" s="15" customFormat="1" ht="16.5" customHeight="1" x14ac:dyDescent="0.2">
      <c r="A18" s="20"/>
      <c r="B18" s="22">
        <v>70095</v>
      </c>
      <c r="C18" s="45"/>
      <c r="D18" s="46" t="s">
        <v>12</v>
      </c>
      <c r="E18" s="63"/>
      <c r="F18" s="24">
        <v>104900</v>
      </c>
      <c r="G18" s="24">
        <f>G21</f>
        <v>0</v>
      </c>
      <c r="H18" s="29">
        <f t="shared" si="8"/>
        <v>104900</v>
      </c>
      <c r="I18" s="24">
        <f>I19+I21</f>
        <v>15500</v>
      </c>
      <c r="J18" s="29">
        <f t="shared" ref="J18:J22" si="11">SUM(H18:I18)</f>
        <v>120400</v>
      </c>
      <c r="K18" s="24">
        <f>K21</f>
        <v>0</v>
      </c>
      <c r="L18" s="29">
        <f t="shared" ref="L18:L22" si="12">SUM(J18:K18)</f>
        <v>120400</v>
      </c>
    </row>
    <row r="19" spans="1:12" s="15" customFormat="1" ht="16.5" customHeight="1" x14ac:dyDescent="0.2">
      <c r="A19" s="21"/>
      <c r="B19" s="21"/>
      <c r="C19" s="38">
        <v>4580</v>
      </c>
      <c r="D19" s="39" t="s">
        <v>46</v>
      </c>
      <c r="E19" s="60"/>
      <c r="F19" s="25">
        <f>F20</f>
        <v>6000</v>
      </c>
      <c r="G19" s="25">
        <f>G20</f>
        <v>0</v>
      </c>
      <c r="H19" s="30">
        <f t="shared" ref="H19:H22" si="13">SUM(F19:G19)</f>
        <v>6000</v>
      </c>
      <c r="I19" s="25">
        <f>I20</f>
        <v>3500</v>
      </c>
      <c r="J19" s="30">
        <f t="shared" si="11"/>
        <v>9500</v>
      </c>
      <c r="K19" s="25">
        <f>K20</f>
        <v>0</v>
      </c>
      <c r="L19" s="30">
        <f t="shared" si="12"/>
        <v>9500</v>
      </c>
    </row>
    <row r="20" spans="1:12" s="15" customFormat="1" ht="15" customHeight="1" x14ac:dyDescent="0.2">
      <c r="A20" s="14"/>
      <c r="B20" s="14"/>
      <c r="C20" s="61"/>
      <c r="D20" s="62" t="s">
        <v>6</v>
      </c>
      <c r="E20" s="60" t="s">
        <v>23</v>
      </c>
      <c r="F20" s="27">
        <v>6000</v>
      </c>
      <c r="G20" s="27"/>
      <c r="H20" s="66">
        <f t="shared" si="13"/>
        <v>6000</v>
      </c>
      <c r="I20" s="27">
        <v>3500</v>
      </c>
      <c r="J20" s="66">
        <f t="shared" si="11"/>
        <v>9500</v>
      </c>
      <c r="K20" s="27"/>
      <c r="L20" s="66">
        <f t="shared" si="12"/>
        <v>9500</v>
      </c>
    </row>
    <row r="21" spans="1:12" s="15" customFormat="1" ht="28.5" customHeight="1" x14ac:dyDescent="0.2">
      <c r="A21" s="21"/>
      <c r="B21" s="21"/>
      <c r="C21" s="38">
        <v>4600</v>
      </c>
      <c r="D21" s="39" t="s">
        <v>92</v>
      </c>
      <c r="E21" s="60"/>
      <c r="F21" s="25">
        <f>F22</f>
        <v>30000</v>
      </c>
      <c r="G21" s="25">
        <f>G22</f>
        <v>0</v>
      </c>
      <c r="H21" s="30">
        <f t="shared" si="13"/>
        <v>30000</v>
      </c>
      <c r="I21" s="25">
        <f>I22</f>
        <v>12000</v>
      </c>
      <c r="J21" s="30">
        <f t="shared" si="11"/>
        <v>42000</v>
      </c>
      <c r="K21" s="25">
        <f>K22</f>
        <v>0</v>
      </c>
      <c r="L21" s="30">
        <f t="shared" si="12"/>
        <v>42000</v>
      </c>
    </row>
    <row r="22" spans="1:12" s="15" customFormat="1" ht="15" customHeight="1" x14ac:dyDescent="0.2">
      <c r="A22" s="14"/>
      <c r="B22" s="14"/>
      <c r="C22" s="61"/>
      <c r="D22" s="62" t="s">
        <v>37</v>
      </c>
      <c r="E22" s="60" t="s">
        <v>23</v>
      </c>
      <c r="F22" s="27">
        <v>30000</v>
      </c>
      <c r="G22" s="27"/>
      <c r="H22" s="66">
        <f t="shared" si="13"/>
        <v>30000</v>
      </c>
      <c r="I22" s="64">
        <v>12000</v>
      </c>
      <c r="J22" s="66">
        <f t="shared" si="11"/>
        <v>42000</v>
      </c>
      <c r="K22" s="27"/>
      <c r="L22" s="66">
        <f t="shared" si="12"/>
        <v>42000</v>
      </c>
    </row>
    <row r="23" spans="1:12" s="15" customFormat="1" ht="18" customHeight="1" x14ac:dyDescent="0.2">
      <c r="A23" s="11">
        <v>750</v>
      </c>
      <c r="B23" s="9"/>
      <c r="C23" s="16"/>
      <c r="D23" s="12" t="s">
        <v>24</v>
      </c>
      <c r="E23" s="37"/>
      <c r="F23" s="23">
        <v>11226988.460000001</v>
      </c>
      <c r="G23" s="23">
        <f>G24+G40</f>
        <v>2006</v>
      </c>
      <c r="H23" s="31">
        <f t="shared" ref="H23:H28" si="14">SUM(F23:G23)</f>
        <v>11228994.460000001</v>
      </c>
      <c r="I23" s="23">
        <f>I24+I37+I40</f>
        <v>0</v>
      </c>
      <c r="J23" s="31">
        <f t="shared" ref="J23:J63" si="15">SUM(H23:I23)</f>
        <v>11228994.460000001</v>
      </c>
      <c r="K23" s="23">
        <f>K24+K40</f>
        <v>0</v>
      </c>
      <c r="L23" s="31">
        <f t="shared" si="5"/>
        <v>11228994.460000001</v>
      </c>
    </row>
    <row r="24" spans="1:12" s="15" customFormat="1" ht="16.5" customHeight="1" x14ac:dyDescent="0.2">
      <c r="A24" s="20"/>
      <c r="B24" s="22">
        <v>75023</v>
      </c>
      <c r="C24" s="45"/>
      <c r="D24" s="46" t="s">
        <v>25</v>
      </c>
      <c r="E24" s="63"/>
      <c r="F24" s="24">
        <v>10275723.460000001</v>
      </c>
      <c r="G24" s="24">
        <f>G27+G29+G31+G33+G35</f>
        <v>-7515</v>
      </c>
      <c r="H24" s="29">
        <f t="shared" si="14"/>
        <v>10268208.460000001</v>
      </c>
      <c r="I24" s="24">
        <f>I25+I27+I29+I31+I33+I35</f>
        <v>1000</v>
      </c>
      <c r="J24" s="29">
        <f t="shared" si="15"/>
        <v>10269208.460000001</v>
      </c>
      <c r="K24" s="24">
        <f>K27+K29+K31+K33+K35</f>
        <v>0</v>
      </c>
      <c r="L24" s="29">
        <f t="shared" si="5"/>
        <v>10269208.460000001</v>
      </c>
    </row>
    <row r="25" spans="1:12" s="15" customFormat="1" ht="16.5" customHeight="1" x14ac:dyDescent="0.2">
      <c r="A25" s="21"/>
      <c r="B25" s="21"/>
      <c r="C25" s="38">
        <v>4210</v>
      </c>
      <c r="D25" s="39" t="s">
        <v>63</v>
      </c>
      <c r="E25" s="60"/>
      <c r="F25" s="25">
        <v>182500</v>
      </c>
      <c r="G25" s="25">
        <f t="shared" ref="G25:K35" si="16">G26</f>
        <v>0</v>
      </c>
      <c r="H25" s="30">
        <f t="shared" ref="H25:H26" si="17">SUM(F25:G25)</f>
        <v>182500</v>
      </c>
      <c r="I25" s="25">
        <f t="shared" si="16"/>
        <v>5000</v>
      </c>
      <c r="J25" s="30">
        <f t="shared" ref="J25:J26" si="18">SUM(H25:I25)</f>
        <v>187500</v>
      </c>
      <c r="K25" s="25">
        <f t="shared" si="16"/>
        <v>0</v>
      </c>
      <c r="L25" s="30">
        <f t="shared" ref="L25:L26" si="19">SUM(J25:K25)</f>
        <v>187500</v>
      </c>
    </row>
    <row r="26" spans="1:12" s="15" customFormat="1" ht="16.5" customHeight="1" x14ac:dyDescent="0.2">
      <c r="A26" s="94"/>
      <c r="B26" s="95"/>
      <c r="C26" s="61"/>
      <c r="D26" s="62" t="s">
        <v>37</v>
      </c>
      <c r="E26" s="60" t="s">
        <v>61</v>
      </c>
      <c r="F26" s="27">
        <v>35000</v>
      </c>
      <c r="G26" s="27"/>
      <c r="H26" s="66">
        <f t="shared" si="17"/>
        <v>35000</v>
      </c>
      <c r="I26" s="27">
        <v>5000</v>
      </c>
      <c r="J26" s="66">
        <f t="shared" si="18"/>
        <v>40000</v>
      </c>
      <c r="K26" s="27"/>
      <c r="L26" s="66">
        <f t="shared" si="19"/>
        <v>40000</v>
      </c>
    </row>
    <row r="27" spans="1:12" s="15" customFormat="1" ht="16.5" customHeight="1" x14ac:dyDescent="0.2">
      <c r="A27" s="21"/>
      <c r="B27" s="21"/>
      <c r="C27" s="38">
        <v>4220</v>
      </c>
      <c r="D27" s="39" t="s">
        <v>89</v>
      </c>
      <c r="E27" s="60"/>
      <c r="F27" s="25">
        <v>11000</v>
      </c>
      <c r="G27" s="25">
        <f t="shared" si="16"/>
        <v>0</v>
      </c>
      <c r="H27" s="30">
        <f t="shared" si="14"/>
        <v>11000</v>
      </c>
      <c r="I27" s="25">
        <f t="shared" si="16"/>
        <v>1000</v>
      </c>
      <c r="J27" s="30">
        <f t="shared" si="15"/>
        <v>12000</v>
      </c>
      <c r="K27" s="25">
        <f t="shared" si="16"/>
        <v>0</v>
      </c>
      <c r="L27" s="30">
        <f t="shared" si="5"/>
        <v>12000</v>
      </c>
    </row>
    <row r="28" spans="1:12" s="15" customFormat="1" ht="16.5" customHeight="1" x14ac:dyDescent="0.2">
      <c r="A28" s="94"/>
      <c r="B28" s="95"/>
      <c r="C28" s="61"/>
      <c r="D28" s="62" t="s">
        <v>37</v>
      </c>
      <c r="E28" s="60" t="s">
        <v>64</v>
      </c>
      <c r="F28" s="27">
        <v>6000</v>
      </c>
      <c r="G28" s="27"/>
      <c r="H28" s="66">
        <f t="shared" si="14"/>
        <v>6000</v>
      </c>
      <c r="I28" s="27">
        <v>1000</v>
      </c>
      <c r="J28" s="66">
        <f t="shared" si="15"/>
        <v>7000</v>
      </c>
      <c r="K28" s="27"/>
      <c r="L28" s="66">
        <f t="shared" si="5"/>
        <v>7000</v>
      </c>
    </row>
    <row r="29" spans="1:12" s="15" customFormat="1" ht="16.5" customHeight="1" x14ac:dyDescent="0.2">
      <c r="A29" s="21"/>
      <c r="B29" s="21"/>
      <c r="C29" s="38">
        <v>4300</v>
      </c>
      <c r="D29" s="39" t="s">
        <v>11</v>
      </c>
      <c r="E29" s="60"/>
      <c r="F29" s="25">
        <v>831800</v>
      </c>
      <c r="G29" s="25">
        <f t="shared" si="16"/>
        <v>0</v>
      </c>
      <c r="H29" s="30">
        <f t="shared" ref="H29:H30" si="20">SUM(F29:G29)</f>
        <v>831800</v>
      </c>
      <c r="I29" s="25">
        <f t="shared" si="16"/>
        <v>-20000</v>
      </c>
      <c r="J29" s="30">
        <f t="shared" ref="J29:J30" si="21">SUM(H29:I29)</f>
        <v>811800</v>
      </c>
      <c r="K29" s="25">
        <f t="shared" si="16"/>
        <v>0</v>
      </c>
      <c r="L29" s="30">
        <f t="shared" si="5"/>
        <v>811800</v>
      </c>
    </row>
    <row r="30" spans="1:12" s="15" customFormat="1" ht="16.5" customHeight="1" x14ac:dyDescent="0.2">
      <c r="A30" s="94"/>
      <c r="B30" s="95"/>
      <c r="C30" s="61"/>
      <c r="D30" s="62" t="s">
        <v>37</v>
      </c>
      <c r="E30" s="60" t="s">
        <v>61</v>
      </c>
      <c r="F30" s="27">
        <v>203500</v>
      </c>
      <c r="G30" s="27"/>
      <c r="H30" s="66">
        <f t="shared" si="20"/>
        <v>203500</v>
      </c>
      <c r="I30" s="27">
        <v>-20000</v>
      </c>
      <c r="J30" s="66">
        <f t="shared" si="21"/>
        <v>183500</v>
      </c>
      <c r="K30" s="27"/>
      <c r="L30" s="66">
        <f t="shared" si="5"/>
        <v>183500</v>
      </c>
    </row>
    <row r="31" spans="1:12" s="15" customFormat="1" ht="16.5" customHeight="1" x14ac:dyDescent="0.2">
      <c r="A31" s="21"/>
      <c r="B31" s="21"/>
      <c r="C31" s="38">
        <v>4360</v>
      </c>
      <c r="D31" s="144" t="s">
        <v>77</v>
      </c>
      <c r="E31" s="60"/>
      <c r="F31" s="25">
        <f>F32</f>
        <v>29500</v>
      </c>
      <c r="G31" s="25">
        <f t="shared" si="16"/>
        <v>0</v>
      </c>
      <c r="H31" s="30">
        <f t="shared" ref="H31:H32" si="22">SUM(F31:G31)</f>
        <v>29500</v>
      </c>
      <c r="I31" s="25">
        <f t="shared" si="16"/>
        <v>15000</v>
      </c>
      <c r="J31" s="30">
        <f t="shared" ref="J31:J32" si="23">SUM(H31:I31)</f>
        <v>44500</v>
      </c>
      <c r="K31" s="25">
        <f t="shared" si="16"/>
        <v>0</v>
      </c>
      <c r="L31" s="30">
        <f t="shared" si="5"/>
        <v>44500</v>
      </c>
    </row>
    <row r="32" spans="1:12" s="15" customFormat="1" ht="16.5" customHeight="1" x14ac:dyDescent="0.2">
      <c r="A32" s="94"/>
      <c r="B32" s="95"/>
      <c r="C32" s="61"/>
      <c r="D32" s="62" t="s">
        <v>6</v>
      </c>
      <c r="E32" s="60" t="s">
        <v>61</v>
      </c>
      <c r="F32" s="27">
        <v>29500</v>
      </c>
      <c r="G32" s="27"/>
      <c r="H32" s="66">
        <f t="shared" si="22"/>
        <v>29500</v>
      </c>
      <c r="I32" s="27">
        <v>15000</v>
      </c>
      <c r="J32" s="66">
        <f t="shared" si="23"/>
        <v>44500</v>
      </c>
      <c r="K32" s="27"/>
      <c r="L32" s="66">
        <f t="shared" si="5"/>
        <v>44500</v>
      </c>
    </row>
    <row r="33" spans="1:12" s="15" customFormat="1" ht="16.5" customHeight="1" x14ac:dyDescent="0.2">
      <c r="A33" s="21"/>
      <c r="B33" s="21"/>
      <c r="C33" s="38">
        <v>4510</v>
      </c>
      <c r="D33" s="39" t="s">
        <v>50</v>
      </c>
      <c r="E33" s="60"/>
      <c r="F33" s="25">
        <f>F34</f>
        <v>5000</v>
      </c>
      <c r="G33" s="25">
        <f t="shared" si="16"/>
        <v>-5000</v>
      </c>
      <c r="H33" s="30">
        <f t="shared" ref="H33:H34" si="24">SUM(F33:G33)</f>
        <v>0</v>
      </c>
      <c r="I33" s="25">
        <f t="shared" si="16"/>
        <v>0</v>
      </c>
      <c r="J33" s="30">
        <f t="shared" ref="J33:J34" si="25">SUM(H33:I33)</f>
        <v>0</v>
      </c>
      <c r="K33" s="25">
        <f t="shared" si="16"/>
        <v>0</v>
      </c>
      <c r="L33" s="30">
        <f t="shared" si="5"/>
        <v>0</v>
      </c>
    </row>
    <row r="34" spans="1:12" s="15" customFormat="1" ht="16.5" customHeight="1" x14ac:dyDescent="0.2">
      <c r="A34" s="94"/>
      <c r="B34" s="95"/>
      <c r="C34" s="61"/>
      <c r="D34" s="62" t="s">
        <v>6</v>
      </c>
      <c r="E34" s="60" t="s">
        <v>14</v>
      </c>
      <c r="F34" s="27">
        <v>5000</v>
      </c>
      <c r="G34" s="27">
        <v>-5000</v>
      </c>
      <c r="H34" s="66">
        <f t="shared" si="24"/>
        <v>0</v>
      </c>
      <c r="I34" s="27"/>
      <c r="J34" s="66">
        <f t="shared" si="25"/>
        <v>0</v>
      </c>
      <c r="K34" s="27"/>
      <c r="L34" s="66">
        <f t="shared" si="5"/>
        <v>0</v>
      </c>
    </row>
    <row r="35" spans="1:12" s="15" customFormat="1" ht="16.5" customHeight="1" x14ac:dyDescent="0.2">
      <c r="A35" s="21"/>
      <c r="B35" s="21"/>
      <c r="C35" s="38">
        <v>4520</v>
      </c>
      <c r="D35" s="118" t="s">
        <v>51</v>
      </c>
      <c r="E35" s="60"/>
      <c r="F35" s="25">
        <v>5500</v>
      </c>
      <c r="G35" s="25">
        <f t="shared" si="16"/>
        <v>-2515</v>
      </c>
      <c r="H35" s="30">
        <f t="shared" ref="H35:H39" si="26">SUM(F35:G35)</f>
        <v>2985</v>
      </c>
      <c r="I35" s="25">
        <f t="shared" si="16"/>
        <v>0</v>
      </c>
      <c r="J35" s="30">
        <f t="shared" si="15"/>
        <v>2985</v>
      </c>
      <c r="K35" s="25">
        <f t="shared" si="16"/>
        <v>0</v>
      </c>
      <c r="L35" s="30">
        <f t="shared" si="5"/>
        <v>2985</v>
      </c>
    </row>
    <row r="36" spans="1:12" s="15" customFormat="1" ht="16.5" customHeight="1" x14ac:dyDescent="0.2">
      <c r="A36" s="94"/>
      <c r="B36" s="95"/>
      <c r="C36" s="61"/>
      <c r="D36" s="62" t="s">
        <v>6</v>
      </c>
      <c r="E36" s="60" t="s">
        <v>14</v>
      </c>
      <c r="F36" s="27">
        <v>5000</v>
      </c>
      <c r="G36" s="64">
        <v>-2515</v>
      </c>
      <c r="H36" s="66">
        <f t="shared" si="26"/>
        <v>2485</v>
      </c>
      <c r="I36" s="27"/>
      <c r="J36" s="66">
        <f t="shared" si="15"/>
        <v>2485</v>
      </c>
      <c r="K36" s="27"/>
      <c r="L36" s="66">
        <f t="shared" si="5"/>
        <v>2485</v>
      </c>
    </row>
    <row r="37" spans="1:12" s="15" customFormat="1" ht="16.5" customHeight="1" x14ac:dyDescent="0.2">
      <c r="A37" s="20"/>
      <c r="B37" s="22">
        <v>75075</v>
      </c>
      <c r="C37" s="45"/>
      <c r="D37" s="98" t="s">
        <v>90</v>
      </c>
      <c r="E37" s="63"/>
      <c r="F37" s="24">
        <v>155500</v>
      </c>
      <c r="G37" s="24">
        <f>G38</f>
        <v>0</v>
      </c>
      <c r="H37" s="29">
        <f t="shared" si="26"/>
        <v>155500</v>
      </c>
      <c r="I37" s="24">
        <f>I38</f>
        <v>-1000</v>
      </c>
      <c r="J37" s="29">
        <f t="shared" ref="J37:J39" si="27">SUM(H37:I37)</f>
        <v>154500</v>
      </c>
      <c r="K37" s="24">
        <f>K38</f>
        <v>0</v>
      </c>
      <c r="L37" s="29">
        <f t="shared" ref="L37:L39" si="28">SUM(J37:K37)</f>
        <v>154500</v>
      </c>
    </row>
    <row r="38" spans="1:12" s="15" customFormat="1" ht="16.5" customHeight="1" x14ac:dyDescent="0.2">
      <c r="A38" s="21"/>
      <c r="B38" s="21"/>
      <c r="C38" s="38">
        <v>4210</v>
      </c>
      <c r="D38" s="39" t="s">
        <v>63</v>
      </c>
      <c r="E38" s="60"/>
      <c r="F38" s="25">
        <v>6000</v>
      </c>
      <c r="G38" s="25">
        <f t="shared" ref="G38:K38" si="29">G39</f>
        <v>0</v>
      </c>
      <c r="H38" s="30">
        <f t="shared" si="26"/>
        <v>6000</v>
      </c>
      <c r="I38" s="25">
        <f t="shared" si="29"/>
        <v>-1000</v>
      </c>
      <c r="J38" s="30">
        <f t="shared" si="27"/>
        <v>5000</v>
      </c>
      <c r="K38" s="25">
        <f t="shared" si="29"/>
        <v>0</v>
      </c>
      <c r="L38" s="30">
        <f t="shared" si="28"/>
        <v>5000</v>
      </c>
    </row>
    <row r="39" spans="1:12" s="15" customFormat="1" ht="16.5" customHeight="1" x14ac:dyDescent="0.2">
      <c r="A39" s="94"/>
      <c r="B39" s="114"/>
      <c r="C39" s="115"/>
      <c r="D39" s="101" t="s">
        <v>37</v>
      </c>
      <c r="E39" s="102" t="s">
        <v>64</v>
      </c>
      <c r="F39" s="116">
        <v>2000</v>
      </c>
      <c r="G39" s="116"/>
      <c r="H39" s="117">
        <f t="shared" si="26"/>
        <v>2000</v>
      </c>
      <c r="I39" s="116">
        <v>-1000</v>
      </c>
      <c r="J39" s="117">
        <f t="shared" si="27"/>
        <v>1000</v>
      </c>
      <c r="K39" s="116"/>
      <c r="L39" s="117">
        <f t="shared" si="28"/>
        <v>1000</v>
      </c>
    </row>
    <row r="40" spans="1:12" s="15" customFormat="1" ht="16.5" customHeight="1" x14ac:dyDescent="0.2">
      <c r="A40" s="20"/>
      <c r="B40" s="22">
        <v>75095</v>
      </c>
      <c r="C40" s="45"/>
      <c r="D40" s="46" t="s">
        <v>26</v>
      </c>
      <c r="E40" s="63"/>
      <c r="F40" s="24">
        <v>272700</v>
      </c>
      <c r="G40" s="24">
        <f>G41</f>
        <v>9521</v>
      </c>
      <c r="H40" s="29">
        <f t="shared" ref="H40:H67" si="30">SUM(F40:G40)</f>
        <v>282221</v>
      </c>
      <c r="I40" s="24">
        <f>I41</f>
        <v>0</v>
      </c>
      <c r="J40" s="29">
        <f t="shared" si="15"/>
        <v>282221</v>
      </c>
      <c r="K40" s="24">
        <f>K41</f>
        <v>0</v>
      </c>
      <c r="L40" s="29">
        <f t="shared" si="5"/>
        <v>282221</v>
      </c>
    </row>
    <row r="41" spans="1:12" s="15" customFormat="1" ht="54.75" customHeight="1" x14ac:dyDescent="0.2">
      <c r="A41" s="21"/>
      <c r="B41" s="20"/>
      <c r="C41" s="38">
        <v>2900</v>
      </c>
      <c r="D41" s="39" t="s">
        <v>52</v>
      </c>
      <c r="E41" s="60"/>
      <c r="F41" s="25">
        <f>F42</f>
        <v>0</v>
      </c>
      <c r="G41" s="25">
        <f t="shared" ref="G41:K41" si="31">G42</f>
        <v>9521</v>
      </c>
      <c r="H41" s="30">
        <f t="shared" si="30"/>
        <v>9521</v>
      </c>
      <c r="I41" s="25">
        <f t="shared" si="31"/>
        <v>0</v>
      </c>
      <c r="J41" s="30">
        <f t="shared" si="15"/>
        <v>9521</v>
      </c>
      <c r="K41" s="25">
        <f t="shared" si="31"/>
        <v>0</v>
      </c>
      <c r="L41" s="30">
        <f t="shared" si="5"/>
        <v>9521</v>
      </c>
    </row>
    <row r="42" spans="1:12" s="15" customFormat="1" ht="17.25" customHeight="1" x14ac:dyDescent="0.2">
      <c r="A42" s="14"/>
      <c r="B42" s="14"/>
      <c r="C42" s="61"/>
      <c r="D42" s="62" t="s">
        <v>6</v>
      </c>
      <c r="E42" s="60" t="s">
        <v>53</v>
      </c>
      <c r="F42" s="27">
        <v>0</v>
      </c>
      <c r="G42" s="27">
        <v>9521</v>
      </c>
      <c r="H42" s="66">
        <f t="shared" si="30"/>
        <v>9521</v>
      </c>
      <c r="I42" s="27"/>
      <c r="J42" s="66">
        <f t="shared" si="15"/>
        <v>9521</v>
      </c>
      <c r="K42" s="27"/>
      <c r="L42" s="66">
        <f t="shared" si="5"/>
        <v>9521</v>
      </c>
    </row>
    <row r="43" spans="1:12" s="15" customFormat="1" ht="28.5" customHeight="1" x14ac:dyDescent="0.2">
      <c r="A43" s="11">
        <v>754</v>
      </c>
      <c r="B43" s="9"/>
      <c r="C43" s="16"/>
      <c r="D43" s="12" t="s">
        <v>54</v>
      </c>
      <c r="E43" s="37"/>
      <c r="F43" s="23">
        <v>2159166</v>
      </c>
      <c r="G43" s="23">
        <f>G44</f>
        <v>100000</v>
      </c>
      <c r="H43" s="31">
        <f t="shared" si="30"/>
        <v>2259166</v>
      </c>
      <c r="I43" s="23">
        <f>I44</f>
        <v>0</v>
      </c>
      <c r="J43" s="31">
        <f t="shared" ref="H43:J57" si="32">SUM(H43:I43)</f>
        <v>2259166</v>
      </c>
      <c r="K43" s="23">
        <f>K44</f>
        <v>0</v>
      </c>
      <c r="L43" s="31">
        <f t="shared" si="5"/>
        <v>2259166</v>
      </c>
    </row>
    <row r="44" spans="1:12" s="15" customFormat="1" ht="16.5" customHeight="1" x14ac:dyDescent="0.2">
      <c r="A44" s="20"/>
      <c r="B44" s="22">
        <v>75495</v>
      </c>
      <c r="C44" s="45"/>
      <c r="D44" s="46" t="s">
        <v>26</v>
      </c>
      <c r="E44" s="63"/>
      <c r="F44" s="24">
        <v>348181</v>
      </c>
      <c r="G44" s="24">
        <f>G57</f>
        <v>100000</v>
      </c>
      <c r="H44" s="29">
        <f t="shared" si="30"/>
        <v>448181</v>
      </c>
      <c r="I44" s="24">
        <f>I57</f>
        <v>0</v>
      </c>
      <c r="J44" s="29">
        <f t="shared" si="32"/>
        <v>448181</v>
      </c>
      <c r="K44" s="24">
        <f>K57</f>
        <v>0</v>
      </c>
      <c r="L44" s="29">
        <f t="shared" si="5"/>
        <v>448181</v>
      </c>
    </row>
    <row r="45" spans="1:12" s="15" customFormat="1" ht="16.5" customHeight="1" x14ac:dyDescent="0.2">
      <c r="A45" s="21"/>
      <c r="B45" s="21"/>
      <c r="C45" s="38">
        <v>4210</v>
      </c>
      <c r="D45" s="39" t="s">
        <v>63</v>
      </c>
      <c r="E45" s="60"/>
      <c r="F45" s="25">
        <f>SUM(F46:F47)</f>
        <v>6000</v>
      </c>
      <c r="G45" s="25">
        <f t="shared" ref="G45" si="33">G46</f>
        <v>0</v>
      </c>
      <c r="H45" s="30">
        <f t="shared" ref="H45:H47" si="34">SUM(F45:G45)</f>
        <v>6000</v>
      </c>
      <c r="I45" s="25">
        <f t="shared" ref="I45" si="35">I46</f>
        <v>0</v>
      </c>
      <c r="J45" s="30">
        <f t="shared" ref="J45:J47" si="36">SUM(H45:I45)</f>
        <v>6000</v>
      </c>
      <c r="K45" s="25">
        <f>SUM(K46:K47)</f>
        <v>0</v>
      </c>
      <c r="L45" s="30">
        <f t="shared" si="5"/>
        <v>6000</v>
      </c>
    </row>
    <row r="46" spans="1:12" s="15" customFormat="1" ht="16.5" customHeight="1" x14ac:dyDescent="0.2">
      <c r="A46" s="94"/>
      <c r="B46" s="95"/>
      <c r="C46" s="61"/>
      <c r="D46" s="62" t="s">
        <v>6</v>
      </c>
      <c r="E46" s="65" t="s">
        <v>81</v>
      </c>
      <c r="F46" s="27">
        <v>1000</v>
      </c>
      <c r="G46" s="27"/>
      <c r="H46" s="66">
        <f t="shared" si="34"/>
        <v>1000</v>
      </c>
      <c r="I46" s="27"/>
      <c r="J46" s="66">
        <f t="shared" si="36"/>
        <v>1000</v>
      </c>
      <c r="K46" s="64">
        <v>5000</v>
      </c>
      <c r="L46" s="66">
        <f t="shared" si="5"/>
        <v>6000</v>
      </c>
    </row>
    <row r="47" spans="1:12" s="15" customFormat="1" ht="16.5" customHeight="1" x14ac:dyDescent="0.2">
      <c r="A47" s="20"/>
      <c r="B47" s="20"/>
      <c r="C47" s="38"/>
      <c r="D47" s="145"/>
      <c r="E47" s="60" t="s">
        <v>61</v>
      </c>
      <c r="F47" s="27">
        <v>5000</v>
      </c>
      <c r="G47" s="27"/>
      <c r="H47" s="66">
        <f t="shared" si="34"/>
        <v>5000</v>
      </c>
      <c r="I47" s="27"/>
      <c r="J47" s="66">
        <f t="shared" si="36"/>
        <v>5000</v>
      </c>
      <c r="K47" s="64">
        <v>-5000</v>
      </c>
      <c r="L47" s="66">
        <f t="shared" si="5"/>
        <v>0</v>
      </c>
    </row>
    <row r="48" spans="1:12" s="15" customFormat="1" ht="16.5" customHeight="1" x14ac:dyDescent="0.2">
      <c r="A48" s="21"/>
      <c r="B48" s="21"/>
      <c r="C48" s="38">
        <v>4260</v>
      </c>
      <c r="D48" s="144" t="s">
        <v>85</v>
      </c>
      <c r="E48" s="60"/>
      <c r="F48" s="25">
        <f>SUM(F49:F50)</f>
        <v>10000</v>
      </c>
      <c r="G48" s="25">
        <f t="shared" ref="G48" si="37">G49</f>
        <v>0</v>
      </c>
      <c r="H48" s="30">
        <f t="shared" si="30"/>
        <v>10000</v>
      </c>
      <c r="I48" s="25">
        <f t="shared" ref="I48" si="38">I49</f>
        <v>0</v>
      </c>
      <c r="J48" s="30">
        <f t="shared" si="32"/>
        <v>10000</v>
      </c>
      <c r="K48" s="25">
        <f>SUM(K49:K50)</f>
        <v>0</v>
      </c>
      <c r="L48" s="30">
        <f t="shared" ref="L48" si="39">SUM(J48:K48)</f>
        <v>10000</v>
      </c>
    </row>
    <row r="49" spans="1:12" s="15" customFormat="1" ht="16.5" customHeight="1" x14ac:dyDescent="0.2">
      <c r="A49" s="94"/>
      <c r="B49" s="95"/>
      <c r="C49" s="61"/>
      <c r="D49" s="62" t="s">
        <v>6</v>
      </c>
      <c r="E49" s="65" t="s">
        <v>81</v>
      </c>
      <c r="F49" s="27">
        <v>0</v>
      </c>
      <c r="G49" s="27"/>
      <c r="H49" s="66">
        <f t="shared" si="32"/>
        <v>0</v>
      </c>
      <c r="I49" s="27"/>
      <c r="J49" s="66">
        <f t="shared" si="32"/>
        <v>0</v>
      </c>
      <c r="K49" s="64">
        <v>7698.01</v>
      </c>
      <c r="L49" s="66">
        <f t="shared" ref="L49" si="40">SUM(J49:K49)</f>
        <v>7698.01</v>
      </c>
    </row>
    <row r="50" spans="1:12" s="15" customFormat="1" ht="16.5" customHeight="1" x14ac:dyDescent="0.2">
      <c r="A50" s="20"/>
      <c r="B50" s="20"/>
      <c r="C50" s="38"/>
      <c r="D50" s="145"/>
      <c r="E50" s="60" t="s">
        <v>61</v>
      </c>
      <c r="F50" s="27">
        <v>10000</v>
      </c>
      <c r="G50" s="27"/>
      <c r="H50" s="66">
        <f t="shared" ref="H50:H53" si="41">SUM(F50:G50)</f>
        <v>10000</v>
      </c>
      <c r="I50" s="27"/>
      <c r="J50" s="66">
        <f t="shared" ref="J50:J53" si="42">SUM(H50:I50)</f>
        <v>10000</v>
      </c>
      <c r="K50" s="64">
        <v>-7698.01</v>
      </c>
      <c r="L50" s="66">
        <f t="shared" ref="L50:L53" si="43">SUM(J50:K50)</f>
        <v>2301.9899999999998</v>
      </c>
    </row>
    <row r="51" spans="1:12" s="15" customFormat="1" ht="16.5" customHeight="1" x14ac:dyDescent="0.2">
      <c r="A51" s="21"/>
      <c r="B51" s="21"/>
      <c r="C51" s="38">
        <v>4270</v>
      </c>
      <c r="D51" s="39" t="s">
        <v>93</v>
      </c>
      <c r="E51" s="60"/>
      <c r="F51" s="25">
        <f>SUM(F52:F53)</f>
        <v>23000</v>
      </c>
      <c r="G51" s="25">
        <f t="shared" ref="G51" si="44">G52</f>
        <v>0</v>
      </c>
      <c r="H51" s="30">
        <f t="shared" si="41"/>
        <v>23000</v>
      </c>
      <c r="I51" s="25">
        <f t="shared" ref="I51" si="45">I52</f>
        <v>0</v>
      </c>
      <c r="J51" s="30">
        <f t="shared" si="42"/>
        <v>23000</v>
      </c>
      <c r="K51" s="25">
        <f>SUM(K52:K53)</f>
        <v>0</v>
      </c>
      <c r="L51" s="30">
        <f t="shared" si="43"/>
        <v>23000</v>
      </c>
    </row>
    <row r="52" spans="1:12" s="15" customFormat="1" ht="16.5" customHeight="1" x14ac:dyDescent="0.2">
      <c r="A52" s="94"/>
      <c r="B52" s="95"/>
      <c r="C52" s="61"/>
      <c r="D52" s="62" t="s">
        <v>6</v>
      </c>
      <c r="E52" s="65" t="s">
        <v>81</v>
      </c>
      <c r="F52" s="27">
        <v>3000</v>
      </c>
      <c r="G52" s="27"/>
      <c r="H52" s="66">
        <f t="shared" si="41"/>
        <v>3000</v>
      </c>
      <c r="I52" s="27"/>
      <c r="J52" s="66">
        <f t="shared" si="42"/>
        <v>3000</v>
      </c>
      <c r="K52" s="64">
        <v>18155</v>
      </c>
      <c r="L52" s="66">
        <f t="shared" si="43"/>
        <v>21155</v>
      </c>
    </row>
    <row r="53" spans="1:12" s="15" customFormat="1" ht="16.5" customHeight="1" x14ac:dyDescent="0.2">
      <c r="A53" s="20"/>
      <c r="B53" s="20"/>
      <c r="C53" s="38"/>
      <c r="D53" s="145"/>
      <c r="E53" s="60" t="s">
        <v>61</v>
      </c>
      <c r="F53" s="27">
        <v>20000</v>
      </c>
      <c r="G53" s="27"/>
      <c r="H53" s="66">
        <f t="shared" si="41"/>
        <v>20000</v>
      </c>
      <c r="I53" s="27"/>
      <c r="J53" s="66">
        <f t="shared" si="42"/>
        <v>20000</v>
      </c>
      <c r="K53" s="64">
        <v>-18155</v>
      </c>
      <c r="L53" s="66">
        <f t="shared" si="43"/>
        <v>1845</v>
      </c>
    </row>
    <row r="54" spans="1:12" s="15" customFormat="1" ht="16.5" customHeight="1" x14ac:dyDescent="0.2">
      <c r="A54" s="21"/>
      <c r="B54" s="21"/>
      <c r="C54" s="38">
        <v>4300</v>
      </c>
      <c r="D54" s="39" t="s">
        <v>11</v>
      </c>
      <c r="E54" s="60"/>
      <c r="F54" s="25">
        <f>SUM(F55:F56)</f>
        <v>17029</v>
      </c>
      <c r="G54" s="25">
        <f t="shared" ref="G54" si="46">G55</f>
        <v>0</v>
      </c>
      <c r="H54" s="30">
        <f t="shared" ref="H54:H56" si="47">SUM(F54:G54)</f>
        <v>17029</v>
      </c>
      <c r="I54" s="25">
        <f t="shared" ref="I54" si="48">I55</f>
        <v>0</v>
      </c>
      <c r="J54" s="30">
        <f t="shared" ref="J54:J56" si="49">SUM(H54:I54)</f>
        <v>17029</v>
      </c>
      <c r="K54" s="25">
        <f>SUM(K55:K56)</f>
        <v>0</v>
      </c>
      <c r="L54" s="30">
        <f t="shared" ref="L54:L56" si="50">SUM(J54:K54)</f>
        <v>17029</v>
      </c>
    </row>
    <row r="55" spans="1:12" s="15" customFormat="1" ht="16.5" customHeight="1" x14ac:dyDescent="0.2">
      <c r="A55" s="94"/>
      <c r="B55" s="95"/>
      <c r="C55" s="61"/>
      <c r="D55" s="62" t="s">
        <v>6</v>
      </c>
      <c r="E55" s="65" t="s">
        <v>81</v>
      </c>
      <c r="F55" s="27">
        <v>3000</v>
      </c>
      <c r="G55" s="27"/>
      <c r="H55" s="66">
        <f t="shared" si="47"/>
        <v>3000</v>
      </c>
      <c r="I55" s="27"/>
      <c r="J55" s="66">
        <f t="shared" si="49"/>
        <v>3000</v>
      </c>
      <c r="K55" s="64">
        <v>13598.5</v>
      </c>
      <c r="L55" s="66">
        <f t="shared" si="50"/>
        <v>16598.5</v>
      </c>
    </row>
    <row r="56" spans="1:12" s="15" customFormat="1" ht="16.5" customHeight="1" x14ac:dyDescent="0.2">
      <c r="A56" s="20"/>
      <c r="B56" s="20"/>
      <c r="C56" s="38"/>
      <c r="D56" s="145"/>
      <c r="E56" s="60" t="s">
        <v>61</v>
      </c>
      <c r="F56" s="27">
        <v>14029</v>
      </c>
      <c r="G56" s="27"/>
      <c r="H56" s="66">
        <f t="shared" si="47"/>
        <v>14029</v>
      </c>
      <c r="I56" s="27"/>
      <c r="J56" s="66">
        <f t="shared" si="49"/>
        <v>14029</v>
      </c>
      <c r="K56" s="64">
        <v>-13598.5</v>
      </c>
      <c r="L56" s="66">
        <f t="shared" si="50"/>
        <v>430.5</v>
      </c>
    </row>
    <row r="57" spans="1:12" s="15" customFormat="1" ht="16.5" customHeight="1" x14ac:dyDescent="0.2">
      <c r="A57" s="21"/>
      <c r="B57" s="21"/>
      <c r="C57" s="38">
        <v>6050</v>
      </c>
      <c r="D57" s="39" t="s">
        <v>19</v>
      </c>
      <c r="E57" s="60"/>
      <c r="F57" s="25">
        <f>F60</f>
        <v>0</v>
      </c>
      <c r="G57" s="25">
        <f>SUM(G59:G60)</f>
        <v>100000</v>
      </c>
      <c r="H57" s="30">
        <f t="shared" ref="H57" si="51">SUM(F57:G57)</f>
        <v>100000</v>
      </c>
      <c r="I57" s="25">
        <f>I60</f>
        <v>0</v>
      </c>
      <c r="J57" s="30">
        <f t="shared" si="32"/>
        <v>100000</v>
      </c>
      <c r="K57" s="25">
        <f>SUM(K59:K60)</f>
        <v>0</v>
      </c>
      <c r="L57" s="30">
        <f t="shared" si="5"/>
        <v>100000</v>
      </c>
    </row>
    <row r="58" spans="1:12" s="15" customFormat="1" ht="15" customHeight="1" x14ac:dyDescent="0.2">
      <c r="A58" s="21"/>
      <c r="B58" s="21"/>
      <c r="C58" s="38"/>
      <c r="D58" s="80" t="s">
        <v>6</v>
      </c>
      <c r="E58" s="60"/>
      <c r="F58" s="25"/>
      <c r="G58" s="25"/>
      <c r="H58" s="30"/>
      <c r="I58" s="25"/>
      <c r="J58" s="30"/>
      <c r="K58" s="25"/>
      <c r="L58" s="30"/>
    </row>
    <row r="59" spans="1:12" s="15" customFormat="1" ht="28.5" customHeight="1" x14ac:dyDescent="0.2">
      <c r="A59" s="94"/>
      <c r="B59" s="95"/>
      <c r="C59" s="96"/>
      <c r="D59" s="97" t="s">
        <v>55</v>
      </c>
      <c r="E59" s="60" t="s">
        <v>61</v>
      </c>
      <c r="F59" s="27">
        <v>0</v>
      </c>
      <c r="G59" s="27">
        <v>100000</v>
      </c>
      <c r="H59" s="66">
        <f t="shared" ref="H59" si="52">SUM(F59:G59)</f>
        <v>100000</v>
      </c>
      <c r="I59" s="27"/>
      <c r="J59" s="66">
        <f t="shared" ref="J59" si="53">SUM(H59:I59)</f>
        <v>100000</v>
      </c>
      <c r="K59" s="27">
        <v>-100000</v>
      </c>
      <c r="L59" s="66">
        <f t="shared" ref="L59" si="54">SUM(J59:K59)</f>
        <v>0</v>
      </c>
    </row>
    <row r="60" spans="1:12" s="15" customFormat="1" ht="28.5" customHeight="1" x14ac:dyDescent="0.2">
      <c r="A60" s="94"/>
      <c r="B60" s="95"/>
      <c r="C60" s="96"/>
      <c r="D60" s="97" t="s">
        <v>55</v>
      </c>
      <c r="E60" s="65" t="s">
        <v>81</v>
      </c>
      <c r="F60" s="27">
        <v>0</v>
      </c>
      <c r="G60" s="27"/>
      <c r="H60" s="66">
        <f t="shared" ref="H60" si="55">SUM(F60:G60)</f>
        <v>0</v>
      </c>
      <c r="I60" s="27"/>
      <c r="J60" s="66">
        <f t="shared" ref="J60" si="56">SUM(H60:I60)</f>
        <v>0</v>
      </c>
      <c r="K60" s="27">
        <v>100000</v>
      </c>
      <c r="L60" s="66">
        <f t="shared" ref="L60:L63" si="57">SUM(J60:K60)</f>
        <v>100000</v>
      </c>
    </row>
    <row r="61" spans="1:12" s="15" customFormat="1" ht="18" customHeight="1" x14ac:dyDescent="0.2">
      <c r="A61" s="11">
        <v>758</v>
      </c>
      <c r="B61" s="9"/>
      <c r="C61" s="16"/>
      <c r="D61" s="12" t="s">
        <v>32</v>
      </c>
      <c r="E61" s="105"/>
      <c r="F61" s="70">
        <v>2248403.4300000002</v>
      </c>
      <c r="G61" s="23">
        <f>G62</f>
        <v>0</v>
      </c>
      <c r="H61" s="31">
        <f t="shared" si="30"/>
        <v>2248403.4300000002</v>
      </c>
      <c r="I61" s="23">
        <f>I62</f>
        <v>-225000</v>
      </c>
      <c r="J61" s="70">
        <f t="shared" si="15"/>
        <v>2023403.4300000002</v>
      </c>
      <c r="K61" s="23">
        <f>K62</f>
        <v>0</v>
      </c>
      <c r="L61" s="70">
        <f t="shared" si="57"/>
        <v>2023403.4300000002</v>
      </c>
    </row>
    <row r="62" spans="1:12" s="15" customFormat="1" ht="16.5" customHeight="1" x14ac:dyDescent="0.2">
      <c r="A62" s="20"/>
      <c r="B62" s="130">
        <v>75818</v>
      </c>
      <c r="C62" s="134"/>
      <c r="D62" s="135" t="s">
        <v>35</v>
      </c>
      <c r="E62" s="63"/>
      <c r="F62" s="72">
        <f>F63</f>
        <v>2226066</v>
      </c>
      <c r="G62" s="72">
        <f>G63</f>
        <v>0</v>
      </c>
      <c r="H62" s="29">
        <f t="shared" si="30"/>
        <v>2226066</v>
      </c>
      <c r="I62" s="72">
        <f>I63</f>
        <v>-225000</v>
      </c>
      <c r="J62" s="72">
        <f t="shared" si="15"/>
        <v>2001066</v>
      </c>
      <c r="K62" s="72">
        <f>K63</f>
        <v>0</v>
      </c>
      <c r="L62" s="72">
        <f t="shared" si="57"/>
        <v>2001066</v>
      </c>
    </row>
    <row r="63" spans="1:12" s="15" customFormat="1" ht="16.5" customHeight="1" x14ac:dyDescent="0.2">
      <c r="A63" s="21"/>
      <c r="B63" s="131"/>
      <c r="C63" s="136">
        <v>4810</v>
      </c>
      <c r="D63" s="137" t="s">
        <v>36</v>
      </c>
      <c r="E63" s="60"/>
      <c r="F63" s="74">
        <f>SUM(F65:F67)</f>
        <v>2226066</v>
      </c>
      <c r="G63" s="60"/>
      <c r="H63" s="30">
        <f t="shared" si="30"/>
        <v>2226066</v>
      </c>
      <c r="I63" s="74">
        <f>SUM(I65:I67)</f>
        <v>-225000</v>
      </c>
      <c r="J63" s="74">
        <f t="shared" si="15"/>
        <v>2001066</v>
      </c>
      <c r="K63" s="74">
        <f>SUM(K65:K67)</f>
        <v>0</v>
      </c>
      <c r="L63" s="74">
        <f t="shared" si="57"/>
        <v>2001066</v>
      </c>
    </row>
    <row r="64" spans="1:12" s="15" customFormat="1" ht="14.25" customHeight="1" x14ac:dyDescent="0.2">
      <c r="A64" s="21"/>
      <c r="B64" s="131"/>
      <c r="C64" s="136"/>
      <c r="D64" s="137" t="s">
        <v>37</v>
      </c>
      <c r="E64" s="60"/>
      <c r="F64" s="74"/>
      <c r="G64" s="60"/>
      <c r="H64" s="74"/>
      <c r="I64" s="107"/>
      <c r="J64" s="107"/>
      <c r="K64" s="107"/>
      <c r="L64" s="107"/>
    </row>
    <row r="65" spans="1:12" s="15" customFormat="1" ht="16.5" customHeight="1" x14ac:dyDescent="0.2">
      <c r="A65" s="108"/>
      <c r="B65" s="132"/>
      <c r="C65" s="138"/>
      <c r="D65" s="139" t="s">
        <v>38</v>
      </c>
      <c r="E65" s="60" t="s">
        <v>39</v>
      </c>
      <c r="F65" s="64">
        <v>432937</v>
      </c>
      <c r="G65" s="65"/>
      <c r="H65" s="66">
        <f t="shared" si="30"/>
        <v>432937</v>
      </c>
      <c r="I65" s="76">
        <v>-210000</v>
      </c>
      <c r="J65" s="76">
        <f t="shared" ref="J65:J67" si="58">SUM(H65:I65)</f>
        <v>222937</v>
      </c>
      <c r="K65" s="76"/>
      <c r="L65" s="76">
        <f t="shared" ref="L65:L93" si="59">SUM(J65:K65)</f>
        <v>222937</v>
      </c>
    </row>
    <row r="66" spans="1:12" s="15" customFormat="1" ht="29.1" customHeight="1" x14ac:dyDescent="0.2">
      <c r="A66" s="108"/>
      <c r="B66" s="132"/>
      <c r="C66" s="138"/>
      <c r="D66" s="139" t="s">
        <v>40</v>
      </c>
      <c r="E66" s="60" t="s">
        <v>41</v>
      </c>
      <c r="F66" s="64">
        <v>1333129</v>
      </c>
      <c r="G66" s="65"/>
      <c r="H66" s="66">
        <f t="shared" si="30"/>
        <v>1333129</v>
      </c>
      <c r="I66" s="76">
        <v>-15000</v>
      </c>
      <c r="J66" s="76">
        <f t="shared" si="58"/>
        <v>1318129</v>
      </c>
      <c r="K66" s="76"/>
      <c r="L66" s="76">
        <f t="shared" si="59"/>
        <v>1318129</v>
      </c>
    </row>
    <row r="67" spans="1:12" s="15" customFormat="1" ht="29.1" hidden="1" customHeight="1" x14ac:dyDescent="0.2">
      <c r="A67" s="108"/>
      <c r="B67" s="133"/>
      <c r="C67" s="140"/>
      <c r="D67" s="141" t="s">
        <v>42</v>
      </c>
      <c r="E67" s="102" t="s">
        <v>43</v>
      </c>
      <c r="F67" s="109">
        <v>460000</v>
      </c>
      <c r="G67" s="126"/>
      <c r="H67" s="66">
        <f t="shared" si="30"/>
        <v>460000</v>
      </c>
      <c r="I67" s="146"/>
      <c r="J67" s="146">
        <f t="shared" si="58"/>
        <v>460000</v>
      </c>
      <c r="K67" s="146"/>
      <c r="L67" s="146">
        <f t="shared" si="59"/>
        <v>460000</v>
      </c>
    </row>
    <row r="68" spans="1:12" s="15" customFormat="1" ht="18" customHeight="1" x14ac:dyDescent="0.2">
      <c r="A68" s="11">
        <v>851</v>
      </c>
      <c r="B68" s="9"/>
      <c r="C68" s="16"/>
      <c r="D68" s="12" t="s">
        <v>27</v>
      </c>
      <c r="E68" s="120"/>
      <c r="F68" s="23">
        <v>1472300.74</v>
      </c>
      <c r="G68" s="23">
        <f>G69+G72</f>
        <v>100679.55</v>
      </c>
      <c r="H68" s="31">
        <f t="shared" ref="H68:H73" si="60">SUM(F68:G68)</f>
        <v>1572980.29</v>
      </c>
      <c r="I68" s="23">
        <f>I72</f>
        <v>0</v>
      </c>
      <c r="J68" s="31">
        <f t="shared" ref="H68:J93" si="61">SUM(H68:I68)</f>
        <v>1572980.29</v>
      </c>
      <c r="K68" s="23">
        <f>K72</f>
        <v>0</v>
      </c>
      <c r="L68" s="31">
        <f t="shared" si="59"/>
        <v>1572980.29</v>
      </c>
    </row>
    <row r="69" spans="1:12" s="15" customFormat="1" ht="16.5" customHeight="1" x14ac:dyDescent="0.2">
      <c r="A69" s="20"/>
      <c r="B69" s="22">
        <v>85111</v>
      </c>
      <c r="C69" s="122"/>
      <c r="D69" s="46" t="s">
        <v>56</v>
      </c>
      <c r="E69" s="63"/>
      <c r="F69" s="72">
        <f>F70</f>
        <v>0</v>
      </c>
      <c r="G69" s="72">
        <f>G70</f>
        <v>100000</v>
      </c>
      <c r="H69" s="73">
        <f t="shared" si="60"/>
        <v>100000</v>
      </c>
      <c r="I69" s="72">
        <f>I70</f>
        <v>0</v>
      </c>
      <c r="J69" s="73">
        <f t="shared" ref="J69:J71" si="62">SUM(H69:I69)</f>
        <v>100000</v>
      </c>
      <c r="K69" s="72">
        <f>K70</f>
        <v>0</v>
      </c>
      <c r="L69" s="73">
        <f t="shared" si="59"/>
        <v>100000</v>
      </c>
    </row>
    <row r="70" spans="1:12" s="15" customFormat="1" ht="45" x14ac:dyDescent="0.2">
      <c r="A70" s="21"/>
      <c r="B70" s="20"/>
      <c r="C70" s="38">
        <v>6220</v>
      </c>
      <c r="D70" s="39" t="s">
        <v>31</v>
      </c>
      <c r="E70" s="60"/>
      <c r="F70" s="74">
        <f>F71</f>
        <v>0</v>
      </c>
      <c r="G70" s="74">
        <f t="shared" ref="G70:K70" si="63">G71</f>
        <v>100000</v>
      </c>
      <c r="H70" s="75">
        <f t="shared" si="60"/>
        <v>100000</v>
      </c>
      <c r="I70" s="74">
        <f t="shared" si="63"/>
        <v>0</v>
      </c>
      <c r="J70" s="75">
        <f t="shared" si="62"/>
        <v>100000</v>
      </c>
      <c r="K70" s="74">
        <f t="shared" si="63"/>
        <v>0</v>
      </c>
      <c r="L70" s="75">
        <f t="shared" si="59"/>
        <v>100000</v>
      </c>
    </row>
    <row r="71" spans="1:12" s="15" customFormat="1" ht="16.5" customHeight="1" x14ac:dyDescent="0.2">
      <c r="A71" s="21"/>
      <c r="B71" s="14"/>
      <c r="C71" s="61"/>
      <c r="D71" s="62" t="s">
        <v>6</v>
      </c>
      <c r="E71" s="99" t="s">
        <v>30</v>
      </c>
      <c r="F71" s="76">
        <v>0</v>
      </c>
      <c r="G71" s="64">
        <v>100000</v>
      </c>
      <c r="H71" s="106">
        <f t="shared" si="60"/>
        <v>100000</v>
      </c>
      <c r="I71" s="64"/>
      <c r="J71" s="106">
        <f t="shared" si="62"/>
        <v>100000</v>
      </c>
      <c r="K71" s="64"/>
      <c r="L71" s="106">
        <f t="shared" si="59"/>
        <v>100000</v>
      </c>
    </row>
    <row r="72" spans="1:12" s="15" customFormat="1" ht="16.5" customHeight="1" x14ac:dyDescent="0.2">
      <c r="A72" s="20"/>
      <c r="B72" s="22">
        <v>85154</v>
      </c>
      <c r="C72" s="45"/>
      <c r="D72" s="46" t="s">
        <v>28</v>
      </c>
      <c r="E72" s="119"/>
      <c r="F72" s="24">
        <v>1286300.74</v>
      </c>
      <c r="G72" s="24">
        <f>G73</f>
        <v>679.55</v>
      </c>
      <c r="H72" s="29">
        <f t="shared" si="60"/>
        <v>1286980.29</v>
      </c>
      <c r="I72" s="24">
        <f>I73</f>
        <v>0</v>
      </c>
      <c r="J72" s="29">
        <f t="shared" si="61"/>
        <v>1286980.29</v>
      </c>
      <c r="K72" s="24">
        <f>K73</f>
        <v>0</v>
      </c>
      <c r="L72" s="29">
        <f t="shared" si="59"/>
        <v>1286980.29</v>
      </c>
    </row>
    <row r="73" spans="1:12" s="15" customFormat="1" ht="56.25" x14ac:dyDescent="0.2">
      <c r="A73" s="21"/>
      <c r="B73" s="21"/>
      <c r="C73" s="38">
        <v>2360</v>
      </c>
      <c r="D73" s="39" t="s">
        <v>29</v>
      </c>
      <c r="E73" s="99"/>
      <c r="F73" s="25">
        <f>F74</f>
        <v>797595.46</v>
      </c>
      <c r="G73" s="25">
        <f t="shared" ref="G73:K73" si="64">G74</f>
        <v>679.55</v>
      </c>
      <c r="H73" s="30">
        <f t="shared" si="60"/>
        <v>798275.01</v>
      </c>
      <c r="I73" s="25">
        <f t="shared" si="64"/>
        <v>0</v>
      </c>
      <c r="J73" s="30">
        <f t="shared" si="61"/>
        <v>798275.01</v>
      </c>
      <c r="K73" s="25">
        <f t="shared" si="64"/>
        <v>0</v>
      </c>
      <c r="L73" s="30">
        <f t="shared" si="59"/>
        <v>798275.01</v>
      </c>
    </row>
    <row r="74" spans="1:12" s="15" customFormat="1" ht="16.5" customHeight="1" x14ac:dyDescent="0.2">
      <c r="A74" s="94"/>
      <c r="B74" s="95"/>
      <c r="C74" s="96"/>
      <c r="D74" s="62" t="s">
        <v>6</v>
      </c>
      <c r="E74" s="99" t="s">
        <v>30</v>
      </c>
      <c r="F74" s="27">
        <v>797595.46</v>
      </c>
      <c r="G74" s="129">
        <v>679.55</v>
      </c>
      <c r="H74" s="66">
        <f t="shared" ref="H74" si="65">SUM(F74:G74)</f>
        <v>798275.01</v>
      </c>
      <c r="I74" s="27"/>
      <c r="J74" s="66">
        <f t="shared" si="61"/>
        <v>798275.01</v>
      </c>
      <c r="K74" s="27"/>
      <c r="L74" s="66">
        <f t="shared" si="59"/>
        <v>798275.01</v>
      </c>
    </row>
    <row r="75" spans="1:12" s="15" customFormat="1" ht="18" customHeight="1" x14ac:dyDescent="0.2">
      <c r="A75" s="11">
        <v>852</v>
      </c>
      <c r="B75" s="9"/>
      <c r="C75" s="16"/>
      <c r="D75" s="12" t="s">
        <v>33</v>
      </c>
      <c r="E75" s="105"/>
      <c r="F75" s="70">
        <v>120189.69</v>
      </c>
      <c r="G75" s="23">
        <f>G76</f>
        <v>0</v>
      </c>
      <c r="H75" s="71">
        <f t="shared" ref="H75:H81" si="66">SUM(F75:G75)</f>
        <v>120189.69</v>
      </c>
      <c r="I75" s="23">
        <f>I76</f>
        <v>0</v>
      </c>
      <c r="J75" s="71">
        <f t="shared" si="61"/>
        <v>120189.69</v>
      </c>
      <c r="K75" s="23">
        <f>K76</f>
        <v>0</v>
      </c>
      <c r="L75" s="71">
        <f t="shared" si="59"/>
        <v>120189.69</v>
      </c>
    </row>
    <row r="76" spans="1:12" s="15" customFormat="1" ht="16.5" customHeight="1" x14ac:dyDescent="0.2">
      <c r="A76" s="20"/>
      <c r="B76" s="22">
        <v>85295</v>
      </c>
      <c r="C76" s="45"/>
      <c r="D76" s="46" t="s">
        <v>26</v>
      </c>
      <c r="E76" s="63"/>
      <c r="F76" s="24">
        <v>112300</v>
      </c>
      <c r="G76" s="24">
        <f>G81</f>
        <v>0</v>
      </c>
      <c r="H76" s="29">
        <f t="shared" si="66"/>
        <v>112300</v>
      </c>
      <c r="I76" s="24">
        <f>I77+I79+I81</f>
        <v>0</v>
      </c>
      <c r="J76" s="29">
        <f t="shared" si="61"/>
        <v>112300</v>
      </c>
      <c r="K76" s="24">
        <f>K77+K79+K81</f>
        <v>0</v>
      </c>
      <c r="L76" s="29">
        <f t="shared" si="59"/>
        <v>112300</v>
      </c>
    </row>
    <row r="77" spans="1:12" s="15" customFormat="1" ht="16.5" customHeight="1" x14ac:dyDescent="0.2">
      <c r="A77" s="21"/>
      <c r="B77" s="20"/>
      <c r="C77" s="38">
        <v>3110</v>
      </c>
      <c r="D77" s="39" t="s">
        <v>78</v>
      </c>
      <c r="E77" s="99"/>
      <c r="F77" s="25">
        <f>F78</f>
        <v>70000</v>
      </c>
      <c r="G77" s="25">
        <f t="shared" ref="G77:K81" si="67">G78</f>
        <v>0</v>
      </c>
      <c r="H77" s="30">
        <f t="shared" si="66"/>
        <v>70000</v>
      </c>
      <c r="I77" s="25">
        <f t="shared" si="67"/>
        <v>-10000</v>
      </c>
      <c r="J77" s="30">
        <f t="shared" si="61"/>
        <v>60000</v>
      </c>
      <c r="K77" s="25">
        <f t="shared" si="67"/>
        <v>0</v>
      </c>
      <c r="L77" s="30">
        <f t="shared" si="59"/>
        <v>60000</v>
      </c>
    </row>
    <row r="78" spans="1:12" s="15" customFormat="1" ht="16.5" customHeight="1" x14ac:dyDescent="0.2">
      <c r="A78" s="14"/>
      <c r="B78" s="14"/>
      <c r="C78" s="61"/>
      <c r="D78" s="62" t="s">
        <v>6</v>
      </c>
      <c r="E78" s="99" t="s">
        <v>30</v>
      </c>
      <c r="F78" s="27">
        <v>70000</v>
      </c>
      <c r="G78" s="27"/>
      <c r="H78" s="66">
        <f t="shared" si="66"/>
        <v>70000</v>
      </c>
      <c r="I78" s="27">
        <v>-10000</v>
      </c>
      <c r="J78" s="66">
        <f t="shared" si="61"/>
        <v>60000</v>
      </c>
      <c r="K78" s="27"/>
      <c r="L78" s="66">
        <f t="shared" si="59"/>
        <v>60000</v>
      </c>
    </row>
    <row r="79" spans="1:12" s="15" customFormat="1" ht="16.5" customHeight="1" x14ac:dyDescent="0.2">
      <c r="A79" s="21"/>
      <c r="B79" s="20"/>
      <c r="C79" s="38">
        <v>4110</v>
      </c>
      <c r="D79" s="39" t="s">
        <v>79</v>
      </c>
      <c r="E79" s="60"/>
      <c r="F79" s="25">
        <f>F80</f>
        <v>1800</v>
      </c>
      <c r="G79" s="25">
        <f t="shared" si="67"/>
        <v>0</v>
      </c>
      <c r="H79" s="30">
        <f t="shared" ref="H79:H80" si="68">SUM(F79:G79)</f>
        <v>1800</v>
      </c>
      <c r="I79" s="25">
        <f t="shared" si="67"/>
        <v>1000</v>
      </c>
      <c r="J79" s="30">
        <f t="shared" ref="J79:J80" si="69">SUM(H79:I79)</f>
        <v>2800</v>
      </c>
      <c r="K79" s="25">
        <f t="shared" si="67"/>
        <v>0</v>
      </c>
      <c r="L79" s="30">
        <f t="shared" si="59"/>
        <v>2800</v>
      </c>
    </row>
    <row r="80" spans="1:12" s="15" customFormat="1" ht="16.5" customHeight="1" x14ac:dyDescent="0.2">
      <c r="A80" s="14"/>
      <c r="B80" s="14"/>
      <c r="C80" s="61"/>
      <c r="D80" s="62" t="s">
        <v>6</v>
      </c>
      <c r="E80" s="99" t="s">
        <v>30</v>
      </c>
      <c r="F80" s="27">
        <v>1800</v>
      </c>
      <c r="G80" s="27"/>
      <c r="H80" s="66">
        <f t="shared" si="68"/>
        <v>1800</v>
      </c>
      <c r="I80" s="27">
        <v>1000</v>
      </c>
      <c r="J80" s="66">
        <f t="shared" si="69"/>
        <v>2800</v>
      </c>
      <c r="K80" s="27"/>
      <c r="L80" s="66">
        <f t="shared" si="59"/>
        <v>2800</v>
      </c>
    </row>
    <row r="81" spans="1:12" s="15" customFormat="1" ht="16.5" customHeight="1" x14ac:dyDescent="0.2">
      <c r="A81" s="21"/>
      <c r="B81" s="20"/>
      <c r="C81" s="38">
        <v>4170</v>
      </c>
      <c r="D81" s="39" t="s">
        <v>80</v>
      </c>
      <c r="E81" s="60"/>
      <c r="F81" s="25">
        <f>F82</f>
        <v>10000</v>
      </c>
      <c r="G81" s="25">
        <f t="shared" si="67"/>
        <v>0</v>
      </c>
      <c r="H81" s="30">
        <f t="shared" si="66"/>
        <v>10000</v>
      </c>
      <c r="I81" s="25">
        <f t="shared" si="67"/>
        <v>9000</v>
      </c>
      <c r="J81" s="30">
        <f t="shared" si="61"/>
        <v>19000</v>
      </c>
      <c r="K81" s="25">
        <f t="shared" si="67"/>
        <v>0</v>
      </c>
      <c r="L81" s="30">
        <f t="shared" si="59"/>
        <v>19000</v>
      </c>
    </row>
    <row r="82" spans="1:12" s="15" customFormat="1" ht="16.5" customHeight="1" x14ac:dyDescent="0.2">
      <c r="A82" s="14"/>
      <c r="B82" s="14"/>
      <c r="C82" s="61"/>
      <c r="D82" s="62" t="s">
        <v>6</v>
      </c>
      <c r="E82" s="99" t="s">
        <v>30</v>
      </c>
      <c r="F82" s="27">
        <v>10000</v>
      </c>
      <c r="G82" s="27"/>
      <c r="H82" s="66">
        <f t="shared" ref="H82" si="70">SUM(F82:G82)</f>
        <v>10000</v>
      </c>
      <c r="I82" s="27">
        <v>9000</v>
      </c>
      <c r="J82" s="66">
        <f t="shared" ref="J82" si="71">SUM(H82:I82)</f>
        <v>19000</v>
      </c>
      <c r="K82" s="27"/>
      <c r="L82" s="66">
        <f t="shared" si="59"/>
        <v>19000</v>
      </c>
    </row>
    <row r="83" spans="1:12" s="15" customFormat="1" ht="18" customHeight="1" x14ac:dyDescent="0.2">
      <c r="A83" s="11">
        <v>855</v>
      </c>
      <c r="B83" s="9"/>
      <c r="C83" s="16"/>
      <c r="D83" s="12" t="s">
        <v>44</v>
      </c>
      <c r="E83" s="105"/>
      <c r="F83" s="70">
        <f>F84+F89</f>
        <v>62306.710000000006</v>
      </c>
      <c r="G83" s="70">
        <f>G84+G89</f>
        <v>0</v>
      </c>
      <c r="H83" s="71">
        <f t="shared" si="61"/>
        <v>62306.710000000006</v>
      </c>
      <c r="I83" s="70">
        <f>I84+I89</f>
        <v>8102.2300000000005</v>
      </c>
      <c r="J83" s="71">
        <f t="shared" si="61"/>
        <v>70408.94</v>
      </c>
      <c r="K83" s="70">
        <f>K84+K89</f>
        <v>0</v>
      </c>
      <c r="L83" s="71">
        <f t="shared" si="59"/>
        <v>70408.94</v>
      </c>
    </row>
    <row r="84" spans="1:12" s="15" customFormat="1" ht="16.5" customHeight="1" x14ac:dyDescent="0.2">
      <c r="A84" s="20"/>
      <c r="B84" s="22">
        <v>85501</v>
      </c>
      <c r="C84" s="45"/>
      <c r="D84" s="46" t="s">
        <v>45</v>
      </c>
      <c r="E84" s="63"/>
      <c r="F84" s="72">
        <f>F85+F87</f>
        <v>15380.02</v>
      </c>
      <c r="G84" s="72">
        <f>G85+G87</f>
        <v>0</v>
      </c>
      <c r="H84" s="73">
        <f t="shared" si="61"/>
        <v>15380.02</v>
      </c>
      <c r="I84" s="72">
        <f>I85+I87</f>
        <v>2038.8</v>
      </c>
      <c r="J84" s="73">
        <f t="shared" si="61"/>
        <v>17418.82</v>
      </c>
      <c r="K84" s="72">
        <f>K85+K87</f>
        <v>0</v>
      </c>
      <c r="L84" s="73">
        <f t="shared" si="59"/>
        <v>17418.82</v>
      </c>
    </row>
    <row r="85" spans="1:12" s="15" customFormat="1" ht="54" customHeight="1" x14ac:dyDescent="0.2">
      <c r="A85" s="21"/>
      <c r="B85" s="20"/>
      <c r="C85" s="38">
        <v>2910</v>
      </c>
      <c r="D85" s="39" t="s">
        <v>34</v>
      </c>
      <c r="E85" s="60"/>
      <c r="F85" s="74">
        <f>F86</f>
        <v>14263.06</v>
      </c>
      <c r="G85" s="74">
        <f t="shared" ref="G85:K87" si="72">G86</f>
        <v>0</v>
      </c>
      <c r="H85" s="75">
        <f t="shared" si="61"/>
        <v>14263.06</v>
      </c>
      <c r="I85" s="74">
        <f t="shared" si="72"/>
        <v>1895.3</v>
      </c>
      <c r="J85" s="75">
        <f t="shared" si="61"/>
        <v>16158.359999999999</v>
      </c>
      <c r="K85" s="74">
        <f t="shared" si="72"/>
        <v>0</v>
      </c>
      <c r="L85" s="75">
        <f t="shared" si="59"/>
        <v>16158.359999999999</v>
      </c>
    </row>
    <row r="86" spans="1:12" s="15" customFormat="1" ht="15.95" customHeight="1" x14ac:dyDescent="0.2">
      <c r="A86" s="21"/>
      <c r="B86" s="20"/>
      <c r="C86" s="61"/>
      <c r="D86" s="62" t="s">
        <v>6</v>
      </c>
      <c r="E86" s="60" t="s">
        <v>16</v>
      </c>
      <c r="F86" s="76">
        <v>14263.06</v>
      </c>
      <c r="G86" s="64"/>
      <c r="H86" s="106">
        <f t="shared" si="61"/>
        <v>14263.06</v>
      </c>
      <c r="I86" s="64">
        <v>1895.3</v>
      </c>
      <c r="J86" s="106">
        <f t="shared" si="61"/>
        <v>16158.359999999999</v>
      </c>
      <c r="K86" s="64"/>
      <c r="L86" s="106">
        <f t="shared" si="59"/>
        <v>16158.359999999999</v>
      </c>
    </row>
    <row r="87" spans="1:12" s="15" customFormat="1" ht="15.95" customHeight="1" x14ac:dyDescent="0.2">
      <c r="A87" s="21"/>
      <c r="B87" s="21"/>
      <c r="C87" s="38">
        <v>4580</v>
      </c>
      <c r="D87" s="39" t="s">
        <v>46</v>
      </c>
      <c r="E87" s="81"/>
      <c r="F87" s="74">
        <f>F88</f>
        <v>1116.96</v>
      </c>
      <c r="G87" s="74">
        <f t="shared" si="72"/>
        <v>0</v>
      </c>
      <c r="H87" s="75">
        <f t="shared" si="61"/>
        <v>1116.96</v>
      </c>
      <c r="I87" s="74">
        <f t="shared" si="72"/>
        <v>143.5</v>
      </c>
      <c r="J87" s="75">
        <f t="shared" si="61"/>
        <v>1260.46</v>
      </c>
      <c r="K87" s="74">
        <f t="shared" si="72"/>
        <v>0</v>
      </c>
      <c r="L87" s="75">
        <f t="shared" si="59"/>
        <v>1260.46</v>
      </c>
    </row>
    <row r="88" spans="1:12" s="15" customFormat="1" ht="15.95" customHeight="1" x14ac:dyDescent="0.2">
      <c r="A88" s="110"/>
      <c r="B88" s="110"/>
      <c r="C88" s="111"/>
      <c r="D88" s="62" t="s">
        <v>6</v>
      </c>
      <c r="E88" s="60" t="s">
        <v>16</v>
      </c>
      <c r="F88" s="76">
        <v>1116.96</v>
      </c>
      <c r="G88" s="64"/>
      <c r="H88" s="106">
        <f t="shared" si="61"/>
        <v>1116.96</v>
      </c>
      <c r="I88" s="64">
        <v>143.5</v>
      </c>
      <c r="J88" s="106">
        <f t="shared" si="61"/>
        <v>1260.46</v>
      </c>
      <c r="K88" s="64"/>
      <c r="L88" s="106">
        <f t="shared" si="59"/>
        <v>1260.46</v>
      </c>
    </row>
    <row r="89" spans="1:12" s="15" customFormat="1" ht="40.5" customHeight="1" x14ac:dyDescent="0.2">
      <c r="A89" s="20"/>
      <c r="B89" s="22">
        <v>85502</v>
      </c>
      <c r="C89" s="45"/>
      <c r="D89" s="46" t="s">
        <v>47</v>
      </c>
      <c r="E89" s="63"/>
      <c r="F89" s="72">
        <f>F90+F92</f>
        <v>46926.69</v>
      </c>
      <c r="G89" s="72">
        <f>G90+G92</f>
        <v>0</v>
      </c>
      <c r="H89" s="73">
        <f t="shared" si="61"/>
        <v>46926.69</v>
      </c>
      <c r="I89" s="72">
        <f>I90+I92</f>
        <v>6063.43</v>
      </c>
      <c r="J89" s="73">
        <f t="shared" si="61"/>
        <v>52990.12</v>
      </c>
      <c r="K89" s="72">
        <f>K90+K92</f>
        <v>0</v>
      </c>
      <c r="L89" s="73">
        <f t="shared" si="59"/>
        <v>52990.12</v>
      </c>
    </row>
    <row r="90" spans="1:12" s="15" customFormat="1" ht="54" customHeight="1" x14ac:dyDescent="0.2">
      <c r="A90" s="21"/>
      <c r="B90" s="20"/>
      <c r="C90" s="38">
        <v>2910</v>
      </c>
      <c r="D90" s="39" t="s">
        <v>34</v>
      </c>
      <c r="E90" s="60"/>
      <c r="F90" s="74">
        <f>F91</f>
        <v>42316.44</v>
      </c>
      <c r="G90" s="74">
        <f t="shared" ref="G90:G92" si="73">G91</f>
        <v>0</v>
      </c>
      <c r="H90" s="75">
        <f t="shared" si="61"/>
        <v>42316.44</v>
      </c>
      <c r="I90" s="74">
        <f t="shared" ref="I90:K92" si="74">I91</f>
        <v>5467.89</v>
      </c>
      <c r="J90" s="75">
        <f t="shared" si="61"/>
        <v>47784.33</v>
      </c>
      <c r="K90" s="74">
        <f t="shared" si="74"/>
        <v>0</v>
      </c>
      <c r="L90" s="75">
        <f t="shared" si="59"/>
        <v>47784.33</v>
      </c>
    </row>
    <row r="91" spans="1:12" s="15" customFormat="1" ht="15.95" customHeight="1" x14ac:dyDescent="0.2">
      <c r="A91" s="21"/>
      <c r="B91" s="20"/>
      <c r="C91" s="61"/>
      <c r="D91" s="62" t="s">
        <v>6</v>
      </c>
      <c r="E91" s="60" t="s">
        <v>16</v>
      </c>
      <c r="F91" s="76">
        <v>42316.44</v>
      </c>
      <c r="G91" s="64"/>
      <c r="H91" s="106">
        <f t="shared" si="61"/>
        <v>42316.44</v>
      </c>
      <c r="I91" s="64">
        <v>5467.89</v>
      </c>
      <c r="J91" s="106">
        <f t="shared" si="61"/>
        <v>47784.33</v>
      </c>
      <c r="K91" s="64"/>
      <c r="L91" s="106">
        <f t="shared" si="59"/>
        <v>47784.33</v>
      </c>
    </row>
    <row r="92" spans="1:12" s="15" customFormat="1" ht="15.95" customHeight="1" x14ac:dyDescent="0.2">
      <c r="A92" s="21"/>
      <c r="B92" s="21"/>
      <c r="C92" s="38">
        <v>4580</v>
      </c>
      <c r="D92" s="39" t="s">
        <v>46</v>
      </c>
      <c r="E92" s="81"/>
      <c r="F92" s="74">
        <f>F93</f>
        <v>4610.25</v>
      </c>
      <c r="G92" s="74">
        <f t="shared" si="73"/>
        <v>0</v>
      </c>
      <c r="H92" s="75">
        <f t="shared" si="61"/>
        <v>4610.25</v>
      </c>
      <c r="I92" s="74">
        <f t="shared" si="74"/>
        <v>595.54</v>
      </c>
      <c r="J92" s="75">
        <f t="shared" si="61"/>
        <v>5205.79</v>
      </c>
      <c r="K92" s="74">
        <f t="shared" si="74"/>
        <v>0</v>
      </c>
      <c r="L92" s="75">
        <f t="shared" si="59"/>
        <v>5205.79</v>
      </c>
    </row>
    <row r="93" spans="1:12" s="15" customFormat="1" ht="15.95" customHeight="1" x14ac:dyDescent="0.2">
      <c r="A93" s="110"/>
      <c r="B93" s="110"/>
      <c r="C93" s="111"/>
      <c r="D93" s="62" t="s">
        <v>6</v>
      </c>
      <c r="E93" s="60" t="s">
        <v>16</v>
      </c>
      <c r="F93" s="76">
        <v>4610.25</v>
      </c>
      <c r="G93" s="64"/>
      <c r="H93" s="106">
        <f t="shared" si="61"/>
        <v>4610.25</v>
      </c>
      <c r="I93" s="64">
        <v>595.54</v>
      </c>
      <c r="J93" s="106">
        <f t="shared" si="61"/>
        <v>5205.79</v>
      </c>
      <c r="K93" s="64"/>
      <c r="L93" s="106">
        <f t="shared" si="59"/>
        <v>5205.79</v>
      </c>
    </row>
    <row r="94" spans="1:12" s="15" customFormat="1" ht="18" customHeight="1" x14ac:dyDescent="0.2">
      <c r="A94" s="11">
        <v>900</v>
      </c>
      <c r="B94" s="9"/>
      <c r="C94" s="16"/>
      <c r="D94" s="147" t="s">
        <v>13</v>
      </c>
      <c r="E94" s="37"/>
      <c r="F94" s="23">
        <v>26883306.399999999</v>
      </c>
      <c r="G94" s="23">
        <f>G95+G98+G101</f>
        <v>70030</v>
      </c>
      <c r="H94" s="31">
        <f t="shared" ref="H94:H108" si="75">SUM(F94:G94)</f>
        <v>26953336.399999999</v>
      </c>
      <c r="I94" s="23">
        <f>I95+I98+I101</f>
        <v>0</v>
      </c>
      <c r="J94" s="31">
        <f t="shared" ref="J94:J100" si="76">SUM(H94:I94)</f>
        <v>26953336.399999999</v>
      </c>
      <c r="K94" s="23">
        <f>K95+K98+K101</f>
        <v>0</v>
      </c>
      <c r="L94" s="31">
        <f t="shared" ref="L94" si="77">SUM(J94:K94)</f>
        <v>26953336.399999999</v>
      </c>
    </row>
    <row r="95" spans="1:12" s="15" customFormat="1" ht="18" customHeight="1" x14ac:dyDescent="0.2">
      <c r="A95" s="20"/>
      <c r="B95" s="22">
        <v>90004</v>
      </c>
      <c r="C95" s="45"/>
      <c r="D95" s="98" t="s">
        <v>57</v>
      </c>
      <c r="E95" s="63"/>
      <c r="F95" s="24">
        <v>326600</v>
      </c>
      <c r="G95" s="24">
        <f>G96</f>
        <v>-25000</v>
      </c>
      <c r="H95" s="29">
        <f t="shared" ref="H95:H97" si="78">SUM(F95:G95)</f>
        <v>301600</v>
      </c>
      <c r="I95" s="24">
        <f>I96</f>
        <v>0</v>
      </c>
      <c r="J95" s="29">
        <f t="shared" ref="J95:J97" si="79">SUM(H95:I95)</f>
        <v>301600</v>
      </c>
      <c r="K95" s="24">
        <f>K96</f>
        <v>0</v>
      </c>
      <c r="L95" s="29">
        <f t="shared" ref="L95:L97" si="80">SUM(J95:K95)</f>
        <v>301600</v>
      </c>
    </row>
    <row r="96" spans="1:12" s="15" customFormat="1" ht="18" customHeight="1" x14ac:dyDescent="0.2">
      <c r="A96" s="21"/>
      <c r="B96" s="21"/>
      <c r="C96" s="38">
        <v>4300</v>
      </c>
      <c r="D96" s="39" t="s">
        <v>11</v>
      </c>
      <c r="E96" s="60"/>
      <c r="F96" s="25">
        <f>F97</f>
        <v>280000</v>
      </c>
      <c r="G96" s="25">
        <f t="shared" ref="G96:K96" si="81">G97</f>
        <v>-25000</v>
      </c>
      <c r="H96" s="30">
        <f t="shared" si="78"/>
        <v>255000</v>
      </c>
      <c r="I96" s="25">
        <f t="shared" si="81"/>
        <v>0</v>
      </c>
      <c r="J96" s="30">
        <f t="shared" si="79"/>
        <v>255000</v>
      </c>
      <c r="K96" s="25">
        <f t="shared" si="81"/>
        <v>0</v>
      </c>
      <c r="L96" s="30">
        <f t="shared" si="80"/>
        <v>255000</v>
      </c>
    </row>
    <row r="97" spans="1:12" s="15" customFormat="1" ht="18" customHeight="1" x14ac:dyDescent="0.2">
      <c r="A97" s="94"/>
      <c r="B97" s="95"/>
      <c r="C97" s="61"/>
      <c r="D97" s="62" t="s">
        <v>6</v>
      </c>
      <c r="E97" s="60" t="s">
        <v>23</v>
      </c>
      <c r="F97" s="27">
        <v>280000</v>
      </c>
      <c r="G97" s="27">
        <v>-25000</v>
      </c>
      <c r="H97" s="66">
        <f t="shared" si="78"/>
        <v>255000</v>
      </c>
      <c r="I97" s="27"/>
      <c r="J97" s="66">
        <f t="shared" si="79"/>
        <v>255000</v>
      </c>
      <c r="K97" s="27"/>
      <c r="L97" s="66">
        <f t="shared" si="80"/>
        <v>255000</v>
      </c>
    </row>
    <row r="98" spans="1:12" s="15" customFormat="1" ht="18" customHeight="1" x14ac:dyDescent="0.2">
      <c r="A98" s="20"/>
      <c r="B98" s="22">
        <v>90005</v>
      </c>
      <c r="C98" s="45"/>
      <c r="D98" s="98" t="s">
        <v>62</v>
      </c>
      <c r="E98" s="63"/>
      <c r="F98" s="24">
        <v>403700</v>
      </c>
      <c r="G98" s="24">
        <f>G99</f>
        <v>30000</v>
      </c>
      <c r="H98" s="29">
        <f t="shared" si="75"/>
        <v>433700</v>
      </c>
      <c r="I98" s="24">
        <f>I99</f>
        <v>0</v>
      </c>
      <c r="J98" s="29">
        <f t="shared" si="76"/>
        <v>433700</v>
      </c>
      <c r="K98" s="24">
        <f>K99</f>
        <v>0</v>
      </c>
      <c r="L98" s="29">
        <f t="shared" ref="L98:L100" si="82">SUM(J98:K98)</f>
        <v>433700</v>
      </c>
    </row>
    <row r="99" spans="1:12" s="15" customFormat="1" ht="18" customHeight="1" x14ac:dyDescent="0.2">
      <c r="A99" s="21"/>
      <c r="B99" s="21"/>
      <c r="C99" s="38">
        <v>4210</v>
      </c>
      <c r="D99" s="39" t="s">
        <v>63</v>
      </c>
      <c r="E99" s="60"/>
      <c r="F99" s="25">
        <f>F100</f>
        <v>0</v>
      </c>
      <c r="G99" s="25">
        <f t="shared" ref="G99:K99" si="83">G100</f>
        <v>30000</v>
      </c>
      <c r="H99" s="30">
        <f t="shared" si="75"/>
        <v>30000</v>
      </c>
      <c r="I99" s="25">
        <f t="shared" si="83"/>
        <v>0</v>
      </c>
      <c r="J99" s="30">
        <f t="shared" si="76"/>
        <v>30000</v>
      </c>
      <c r="K99" s="25">
        <f t="shared" si="83"/>
        <v>0</v>
      </c>
      <c r="L99" s="30">
        <f t="shared" si="82"/>
        <v>30000</v>
      </c>
    </row>
    <row r="100" spans="1:12" s="15" customFormat="1" ht="39.75" customHeight="1" x14ac:dyDescent="0.2">
      <c r="A100" s="94"/>
      <c r="B100" s="95"/>
      <c r="C100" s="61"/>
      <c r="D100" s="62" t="s">
        <v>6</v>
      </c>
      <c r="E100" s="60" t="s">
        <v>88</v>
      </c>
      <c r="F100" s="27">
        <v>0</v>
      </c>
      <c r="G100" s="27">
        <v>30000</v>
      </c>
      <c r="H100" s="66">
        <f t="shared" si="75"/>
        <v>30000</v>
      </c>
      <c r="I100" s="27"/>
      <c r="J100" s="66">
        <f t="shared" si="76"/>
        <v>30000</v>
      </c>
      <c r="K100" s="27"/>
      <c r="L100" s="66">
        <f t="shared" si="82"/>
        <v>30000</v>
      </c>
    </row>
    <row r="101" spans="1:12" s="15" customFormat="1" ht="18" customHeight="1" x14ac:dyDescent="0.2">
      <c r="A101" s="20"/>
      <c r="B101" s="22">
        <v>90095</v>
      </c>
      <c r="C101" s="45"/>
      <c r="D101" s="46" t="s">
        <v>12</v>
      </c>
      <c r="E101" s="63"/>
      <c r="F101" s="24">
        <v>4611046.47</v>
      </c>
      <c r="G101" s="24">
        <f>G102</f>
        <v>65030</v>
      </c>
      <c r="H101" s="29">
        <f t="shared" si="75"/>
        <v>4676076.47</v>
      </c>
      <c r="I101" s="24">
        <f>I102</f>
        <v>0</v>
      </c>
      <c r="J101" s="29">
        <f t="shared" ref="J101:J108" si="84">SUM(H101:I101)</f>
        <v>4676076.47</v>
      </c>
      <c r="K101" s="24">
        <f>K102</f>
        <v>0</v>
      </c>
      <c r="L101" s="29">
        <f t="shared" ref="L101:L108" si="85">SUM(J101:K101)</f>
        <v>4676076.47</v>
      </c>
    </row>
    <row r="102" spans="1:12" s="15" customFormat="1" ht="18" customHeight="1" x14ac:dyDescent="0.2">
      <c r="A102" s="21"/>
      <c r="B102" s="21"/>
      <c r="C102" s="38">
        <v>4300</v>
      </c>
      <c r="D102" s="39" t="s">
        <v>11</v>
      </c>
      <c r="E102" s="60"/>
      <c r="F102" s="25">
        <v>397852.52</v>
      </c>
      <c r="G102" s="25">
        <f>SUM(G103:G104)</f>
        <v>65030</v>
      </c>
      <c r="H102" s="30">
        <f t="shared" si="75"/>
        <v>462882.52</v>
      </c>
      <c r="I102" s="25">
        <f t="shared" ref="I102:K102" si="86">I104</f>
        <v>0</v>
      </c>
      <c r="J102" s="30">
        <f t="shared" si="84"/>
        <v>462882.52</v>
      </c>
      <c r="K102" s="25">
        <f t="shared" si="86"/>
        <v>0</v>
      </c>
      <c r="L102" s="30">
        <f t="shared" si="85"/>
        <v>462882.52</v>
      </c>
    </row>
    <row r="103" spans="1:12" s="15" customFormat="1" ht="18" customHeight="1" x14ac:dyDescent="0.2">
      <c r="A103" s="14"/>
      <c r="B103" s="14"/>
      <c r="C103" s="61"/>
      <c r="D103" s="62" t="s">
        <v>37</v>
      </c>
      <c r="E103" s="65" t="s">
        <v>14</v>
      </c>
      <c r="F103" s="27">
        <v>0</v>
      </c>
      <c r="G103" s="64">
        <v>32515</v>
      </c>
      <c r="H103" s="66">
        <f t="shared" ref="H103" si="87">SUM(F103:G103)</f>
        <v>32515</v>
      </c>
      <c r="I103" s="27"/>
      <c r="J103" s="66">
        <f t="shared" ref="J103" si="88">SUM(H103:I103)</f>
        <v>32515</v>
      </c>
      <c r="K103" s="27"/>
      <c r="L103" s="66">
        <f t="shared" si="85"/>
        <v>32515</v>
      </c>
    </row>
    <row r="104" spans="1:12" s="15" customFormat="1" ht="77.25" customHeight="1" x14ac:dyDescent="0.2">
      <c r="A104" s="94"/>
      <c r="B104" s="95"/>
      <c r="C104" s="61"/>
      <c r="D104" s="62"/>
      <c r="E104" s="65" t="s">
        <v>58</v>
      </c>
      <c r="F104" s="27">
        <v>0</v>
      </c>
      <c r="G104" s="64">
        <v>32515</v>
      </c>
      <c r="H104" s="66">
        <f t="shared" si="75"/>
        <v>32515</v>
      </c>
      <c r="I104" s="27"/>
      <c r="J104" s="66">
        <f t="shared" si="84"/>
        <v>32515</v>
      </c>
      <c r="K104" s="27"/>
      <c r="L104" s="66">
        <f t="shared" si="85"/>
        <v>32515</v>
      </c>
    </row>
    <row r="105" spans="1:12" s="15" customFormat="1" ht="18" customHeight="1" x14ac:dyDescent="0.2">
      <c r="A105" s="11">
        <v>926</v>
      </c>
      <c r="B105" s="9"/>
      <c r="C105" s="16"/>
      <c r="D105" s="12" t="s">
        <v>65</v>
      </c>
      <c r="E105" s="120"/>
      <c r="F105" s="23">
        <v>2365910</v>
      </c>
      <c r="G105" s="23">
        <f>G106</f>
        <v>175000</v>
      </c>
      <c r="H105" s="31">
        <f t="shared" si="75"/>
        <v>2540910</v>
      </c>
      <c r="I105" s="23">
        <f>I106</f>
        <v>0</v>
      </c>
      <c r="J105" s="31">
        <f t="shared" si="84"/>
        <v>2540910</v>
      </c>
      <c r="K105" s="23">
        <f>K106</f>
        <v>0</v>
      </c>
      <c r="L105" s="31">
        <f t="shared" si="85"/>
        <v>2540910</v>
      </c>
    </row>
    <row r="106" spans="1:12" s="15" customFormat="1" ht="16.5" customHeight="1" x14ac:dyDescent="0.2">
      <c r="A106" s="20"/>
      <c r="B106" s="22">
        <v>92605</v>
      </c>
      <c r="C106" s="45"/>
      <c r="D106" s="46" t="s">
        <v>66</v>
      </c>
      <c r="E106" s="63"/>
      <c r="F106" s="72">
        <v>1915910</v>
      </c>
      <c r="G106" s="72">
        <f>G107</f>
        <v>175000</v>
      </c>
      <c r="H106" s="73">
        <f t="shared" si="75"/>
        <v>2090910</v>
      </c>
      <c r="I106" s="72">
        <f>I107</f>
        <v>0</v>
      </c>
      <c r="J106" s="73">
        <f t="shared" si="84"/>
        <v>2090910</v>
      </c>
      <c r="K106" s="72">
        <f>K107</f>
        <v>0</v>
      </c>
      <c r="L106" s="73">
        <f t="shared" si="85"/>
        <v>2090910</v>
      </c>
    </row>
    <row r="107" spans="1:12" s="15" customFormat="1" ht="33.75" x14ac:dyDescent="0.2">
      <c r="A107" s="21"/>
      <c r="B107" s="20"/>
      <c r="C107" s="38">
        <v>2820</v>
      </c>
      <c r="D107" s="39" t="s">
        <v>67</v>
      </c>
      <c r="E107" s="60"/>
      <c r="F107" s="74">
        <f>F108</f>
        <v>1865910</v>
      </c>
      <c r="G107" s="74">
        <f t="shared" ref="G107:K107" si="89">G108</f>
        <v>175000</v>
      </c>
      <c r="H107" s="75">
        <f t="shared" si="75"/>
        <v>2040910</v>
      </c>
      <c r="I107" s="74">
        <f t="shared" si="89"/>
        <v>0</v>
      </c>
      <c r="J107" s="75">
        <f t="shared" si="84"/>
        <v>2040910</v>
      </c>
      <c r="K107" s="74">
        <f t="shared" si="89"/>
        <v>0</v>
      </c>
      <c r="L107" s="75">
        <f t="shared" si="85"/>
        <v>2040910</v>
      </c>
    </row>
    <row r="108" spans="1:12" s="15" customFormat="1" ht="16.5" customHeight="1" x14ac:dyDescent="0.2">
      <c r="A108" s="21"/>
      <c r="B108" s="14"/>
      <c r="C108" s="61"/>
      <c r="D108" s="62" t="s">
        <v>6</v>
      </c>
      <c r="E108" s="60" t="s">
        <v>64</v>
      </c>
      <c r="F108" s="76">
        <v>1865910</v>
      </c>
      <c r="G108" s="64">
        <v>175000</v>
      </c>
      <c r="H108" s="106">
        <f t="shared" si="75"/>
        <v>2040910</v>
      </c>
      <c r="I108" s="64"/>
      <c r="J108" s="106">
        <f t="shared" si="84"/>
        <v>2040910</v>
      </c>
      <c r="K108" s="64"/>
      <c r="L108" s="106">
        <f t="shared" si="85"/>
        <v>2040910</v>
      </c>
    </row>
    <row r="109" spans="1:12" s="26" customFormat="1" ht="18" customHeight="1" x14ac:dyDescent="0.2">
      <c r="A109" s="154" t="s">
        <v>15</v>
      </c>
      <c r="B109" s="155"/>
      <c r="C109" s="155"/>
      <c r="D109" s="155"/>
      <c r="E109" s="156"/>
      <c r="F109" s="35">
        <v>71988391.549999997</v>
      </c>
      <c r="G109" s="35">
        <f>G7+G12+G23+G43+G61+G68+G75+G83+G94+G105</f>
        <v>-152284.45000000001</v>
      </c>
      <c r="H109" s="35">
        <f t="shared" ref="H109" si="90">SUM(F109:G109)</f>
        <v>71836107.099999994</v>
      </c>
      <c r="I109" s="35">
        <f>I7+I12+I23+I43+I61+I68+I75+I83+I94+I105</f>
        <v>-6897.7699999999995</v>
      </c>
      <c r="J109" s="35">
        <f t="shared" ref="J109" si="91">SUM(H109:I109)</f>
        <v>71829209.329999998</v>
      </c>
      <c r="K109" s="35">
        <f>K7+K12+K23+K43+K61+K68+K75+K83+K94+K105</f>
        <v>0</v>
      </c>
      <c r="L109" s="35">
        <f t="shared" ref="L109" si="92">SUM(J109:K109)</f>
        <v>71829209.329999998</v>
      </c>
    </row>
    <row r="110" spans="1:12" s="26" customFormat="1" ht="9" customHeight="1" x14ac:dyDescent="0.2">
      <c r="A110" s="40"/>
      <c r="B110" s="40"/>
      <c r="C110" s="41"/>
      <c r="D110" s="42"/>
      <c r="E110" s="43"/>
      <c r="F110" s="44"/>
      <c r="G110" s="47"/>
      <c r="H110" s="47"/>
      <c r="I110" s="47"/>
      <c r="J110" s="47"/>
      <c r="K110" s="47"/>
      <c r="L110" s="47"/>
    </row>
    <row r="111" spans="1:12" s="26" customFormat="1" ht="17.25" customHeight="1" x14ac:dyDescent="0.2">
      <c r="A111" s="157" t="s">
        <v>68</v>
      </c>
      <c r="B111" s="157"/>
      <c r="C111" s="157"/>
      <c r="D111" s="157"/>
      <c r="E111" s="157"/>
      <c r="F111" s="157"/>
      <c r="G111" s="157"/>
      <c r="H111" s="157"/>
      <c r="I111" s="121"/>
      <c r="J111" s="121"/>
      <c r="K111" s="121"/>
      <c r="L111" s="121"/>
    </row>
    <row r="112" spans="1:12" s="26" customFormat="1" ht="18" customHeight="1" x14ac:dyDescent="0.2">
      <c r="A112" s="11">
        <v>801</v>
      </c>
      <c r="B112" s="9"/>
      <c r="C112" s="16"/>
      <c r="D112" s="12" t="s">
        <v>69</v>
      </c>
      <c r="E112" s="100"/>
      <c r="F112" s="70">
        <v>0</v>
      </c>
      <c r="G112" s="70">
        <f>G113</f>
        <v>12081.96</v>
      </c>
      <c r="H112" s="71">
        <f t="shared" ref="H112:H114" si="93">SUM(F112:G112)</f>
        <v>12081.96</v>
      </c>
      <c r="I112" s="70">
        <f>I113</f>
        <v>0</v>
      </c>
      <c r="J112" s="71">
        <f t="shared" ref="J112:J115" si="94">SUM(H112:I112)</f>
        <v>12081.96</v>
      </c>
      <c r="K112" s="70">
        <f>K113</f>
        <v>0</v>
      </c>
      <c r="L112" s="71">
        <f t="shared" ref="L112:L115" si="95">SUM(J112:K112)</f>
        <v>12081.96</v>
      </c>
    </row>
    <row r="113" spans="1:12" s="26" customFormat="1" ht="41.1" customHeight="1" x14ac:dyDescent="0.2">
      <c r="A113" s="20"/>
      <c r="B113" s="22">
        <v>80153</v>
      </c>
      <c r="C113" s="142"/>
      <c r="D113" s="143" t="s">
        <v>70</v>
      </c>
      <c r="E113" s="63"/>
      <c r="F113" s="72">
        <f>F114</f>
        <v>0</v>
      </c>
      <c r="G113" s="72">
        <f>G114</f>
        <v>12081.96</v>
      </c>
      <c r="H113" s="73">
        <f t="shared" si="93"/>
        <v>12081.96</v>
      </c>
      <c r="I113" s="72">
        <f>I114</f>
        <v>0</v>
      </c>
      <c r="J113" s="73">
        <f t="shared" si="94"/>
        <v>12081.96</v>
      </c>
      <c r="K113" s="72">
        <f>K114</f>
        <v>0</v>
      </c>
      <c r="L113" s="73">
        <f t="shared" si="95"/>
        <v>12081.96</v>
      </c>
    </row>
    <row r="114" spans="1:12" s="26" customFormat="1" ht="41.1" customHeight="1" x14ac:dyDescent="0.2">
      <c r="A114" s="21"/>
      <c r="B114" s="21"/>
      <c r="C114" s="38">
        <v>2830</v>
      </c>
      <c r="D114" s="39" t="s">
        <v>71</v>
      </c>
      <c r="E114" s="60"/>
      <c r="F114" s="74">
        <f>F115</f>
        <v>0</v>
      </c>
      <c r="G114" s="74">
        <f>G115</f>
        <v>12081.96</v>
      </c>
      <c r="H114" s="75">
        <f t="shared" si="93"/>
        <v>12081.96</v>
      </c>
      <c r="I114" s="74">
        <f>I115</f>
        <v>0</v>
      </c>
      <c r="J114" s="75">
        <f t="shared" si="94"/>
        <v>12081.96</v>
      </c>
      <c r="K114" s="74">
        <f>K115</f>
        <v>0</v>
      </c>
      <c r="L114" s="75">
        <f t="shared" si="95"/>
        <v>12081.96</v>
      </c>
    </row>
    <row r="115" spans="1:12" s="15" customFormat="1" ht="16.5" customHeight="1" x14ac:dyDescent="0.2">
      <c r="A115" s="14"/>
      <c r="B115" s="14"/>
      <c r="C115" s="61"/>
      <c r="D115" s="62" t="s">
        <v>6</v>
      </c>
      <c r="E115" s="99" t="s">
        <v>72</v>
      </c>
      <c r="F115" s="76">
        <v>0</v>
      </c>
      <c r="G115" s="64">
        <v>12081.96</v>
      </c>
      <c r="H115" s="106">
        <f t="shared" ref="H115" si="96">SUM(F115:G115)</f>
        <v>12081.96</v>
      </c>
      <c r="I115" s="64"/>
      <c r="J115" s="106">
        <f t="shared" si="94"/>
        <v>12081.96</v>
      </c>
      <c r="K115" s="64"/>
      <c r="L115" s="106">
        <f t="shared" si="95"/>
        <v>12081.96</v>
      </c>
    </row>
    <row r="116" spans="1:12" s="26" customFormat="1" ht="16.5" customHeight="1" x14ac:dyDescent="0.2">
      <c r="A116" s="77"/>
      <c r="B116" s="77"/>
      <c r="C116" s="78"/>
      <c r="D116" s="128" t="s">
        <v>17</v>
      </c>
      <c r="E116" s="79"/>
      <c r="F116" s="35">
        <v>439981.81</v>
      </c>
      <c r="G116" s="35">
        <f>G112</f>
        <v>12081.96</v>
      </c>
      <c r="H116" s="35">
        <f>SUM(F116:G116)</f>
        <v>452063.77</v>
      </c>
      <c r="I116" s="35">
        <f>I112</f>
        <v>0</v>
      </c>
      <c r="J116" s="35">
        <f>SUM(H116:I116)</f>
        <v>452063.77</v>
      </c>
      <c r="K116" s="35">
        <f>K112</f>
        <v>0</v>
      </c>
      <c r="L116" s="35">
        <f>SUM(J116:K116)</f>
        <v>452063.77</v>
      </c>
    </row>
    <row r="117" spans="1:12" s="26" customFormat="1" ht="20.25" customHeight="1" x14ac:dyDescent="0.2">
      <c r="A117" s="40"/>
      <c r="B117" s="40"/>
      <c r="C117" s="41"/>
      <c r="D117" s="42"/>
      <c r="E117" s="43"/>
      <c r="F117" s="44"/>
      <c r="G117" s="47"/>
      <c r="H117" s="47"/>
      <c r="I117" s="47"/>
      <c r="J117" s="47"/>
      <c r="K117" s="47"/>
      <c r="L117" s="47"/>
    </row>
    <row r="118" spans="1:12" s="26" customFormat="1" ht="35.25" customHeight="1" x14ac:dyDescent="0.2">
      <c r="A118" s="157" t="s">
        <v>73</v>
      </c>
      <c r="B118" s="157"/>
      <c r="C118" s="157"/>
      <c r="D118" s="157"/>
      <c r="E118" s="157"/>
      <c r="F118" s="157"/>
      <c r="G118" s="157"/>
      <c r="H118" s="157"/>
      <c r="I118" s="121"/>
      <c r="J118" s="121"/>
      <c r="K118" s="121"/>
      <c r="L118" s="121"/>
    </row>
    <row r="119" spans="1:12" s="26" customFormat="1" ht="19.5" customHeight="1" x14ac:dyDescent="0.2">
      <c r="A119" s="11">
        <v>900</v>
      </c>
      <c r="B119" s="9"/>
      <c r="C119" s="16"/>
      <c r="D119" s="147" t="s">
        <v>13</v>
      </c>
      <c r="E119" s="100"/>
      <c r="F119" s="70">
        <v>7097337.1699999999</v>
      </c>
      <c r="G119" s="70">
        <f>G120</f>
        <v>600000</v>
      </c>
      <c r="H119" s="71">
        <f t="shared" ref="H119:H120" si="97">SUM(F119:G119)</f>
        <v>7697337.1699999999</v>
      </c>
      <c r="I119" s="70">
        <f>I120</f>
        <v>0</v>
      </c>
      <c r="J119" s="71">
        <f t="shared" ref="J119:J121" si="98">SUM(H119:I119)</f>
        <v>7697337.1699999999</v>
      </c>
      <c r="K119" s="70">
        <f>K120</f>
        <v>0</v>
      </c>
      <c r="L119" s="71">
        <f t="shared" ref="L119:L121" si="99">SUM(J119:K119)</f>
        <v>7697337.1699999999</v>
      </c>
    </row>
    <row r="120" spans="1:12" s="26" customFormat="1" ht="15.75" customHeight="1" x14ac:dyDescent="0.2">
      <c r="A120" s="20"/>
      <c r="B120" s="22">
        <v>90004</v>
      </c>
      <c r="C120" s="45"/>
      <c r="D120" s="46" t="s">
        <v>57</v>
      </c>
      <c r="E120" s="123"/>
      <c r="F120" s="72">
        <f>F121</f>
        <v>3590439.8</v>
      </c>
      <c r="G120" s="72">
        <f>G121</f>
        <v>600000</v>
      </c>
      <c r="H120" s="73">
        <f t="shared" si="97"/>
        <v>4190439.8</v>
      </c>
      <c r="I120" s="72">
        <f>I121</f>
        <v>0</v>
      </c>
      <c r="J120" s="73">
        <f t="shared" si="98"/>
        <v>4190439.8</v>
      </c>
      <c r="K120" s="72">
        <f>K121</f>
        <v>0</v>
      </c>
      <c r="L120" s="73">
        <f t="shared" si="99"/>
        <v>4190439.8</v>
      </c>
    </row>
    <row r="121" spans="1:12" s="26" customFormat="1" ht="28.5" customHeight="1" x14ac:dyDescent="0.2">
      <c r="A121" s="82"/>
      <c r="B121" s="82"/>
      <c r="C121" s="83"/>
      <c r="D121" s="97" t="s">
        <v>59</v>
      </c>
      <c r="E121" s="65" t="s">
        <v>14</v>
      </c>
      <c r="F121" s="84">
        <v>3590439.8</v>
      </c>
      <c r="G121" s="84">
        <f>SUM(G123:G123)</f>
        <v>600000</v>
      </c>
      <c r="H121" s="84">
        <f t="shared" ref="H121" si="100">SUM(F121:G121)</f>
        <v>4190439.8</v>
      </c>
      <c r="I121" s="84">
        <f>SUM(I123:I123)</f>
        <v>0</v>
      </c>
      <c r="J121" s="84">
        <f t="shared" si="98"/>
        <v>4190439.8</v>
      </c>
      <c r="K121" s="84">
        <f>SUM(K123:K123)</f>
        <v>0</v>
      </c>
      <c r="L121" s="84">
        <f t="shared" si="99"/>
        <v>4190439.8</v>
      </c>
    </row>
    <row r="122" spans="1:12" s="26" customFormat="1" ht="14.25" customHeight="1" x14ac:dyDescent="0.2">
      <c r="A122" s="20"/>
      <c r="B122" s="20"/>
      <c r="C122" s="38"/>
      <c r="D122" s="80" t="s">
        <v>37</v>
      </c>
      <c r="E122" s="60"/>
      <c r="F122" s="74"/>
      <c r="G122" s="74"/>
      <c r="H122" s="75"/>
      <c r="I122" s="74"/>
      <c r="J122" s="75"/>
      <c r="K122" s="74"/>
      <c r="L122" s="75"/>
    </row>
    <row r="123" spans="1:12" s="26" customFormat="1" ht="16.5" customHeight="1" x14ac:dyDescent="0.2">
      <c r="A123" s="20"/>
      <c r="B123" s="20"/>
      <c r="C123" s="38">
        <v>6050</v>
      </c>
      <c r="D123" s="39" t="s">
        <v>19</v>
      </c>
      <c r="E123" s="81"/>
      <c r="F123" s="74">
        <v>0</v>
      </c>
      <c r="G123" s="74">
        <v>600000</v>
      </c>
      <c r="H123" s="75">
        <f t="shared" ref="H123" si="101">SUM(F123:G123)</f>
        <v>600000</v>
      </c>
      <c r="I123" s="74"/>
      <c r="J123" s="75">
        <f t="shared" ref="J123" si="102">SUM(H123:I123)</f>
        <v>600000</v>
      </c>
      <c r="K123" s="74"/>
      <c r="L123" s="75">
        <f t="shared" ref="L123" si="103">SUM(J123:K123)</f>
        <v>600000</v>
      </c>
    </row>
    <row r="124" spans="1:12" s="26" customFormat="1" ht="16.5" customHeight="1" x14ac:dyDescent="0.2">
      <c r="A124" s="77"/>
      <c r="B124" s="77"/>
      <c r="C124" s="78"/>
      <c r="D124" s="69" t="s">
        <v>17</v>
      </c>
      <c r="E124" s="79"/>
      <c r="F124" s="35">
        <v>30239045.539999999</v>
      </c>
      <c r="G124" s="35">
        <f>G119</f>
        <v>600000</v>
      </c>
      <c r="H124" s="35">
        <f>SUM(F124:G124)</f>
        <v>30839045.539999999</v>
      </c>
      <c r="I124" s="35">
        <f>I119</f>
        <v>0</v>
      </c>
      <c r="J124" s="35">
        <f>SUM(H124:I124)</f>
        <v>30839045.539999999</v>
      </c>
      <c r="K124" s="35">
        <f>K119</f>
        <v>0</v>
      </c>
      <c r="L124" s="35">
        <f>SUM(J124:K124)</f>
        <v>30839045.539999999</v>
      </c>
    </row>
    <row r="125" spans="1:12" s="26" customFormat="1" ht="16.5" customHeight="1" x14ac:dyDescent="0.2">
      <c r="A125" s="40"/>
      <c r="B125" s="40"/>
      <c r="C125" s="41"/>
      <c r="D125" s="42"/>
      <c r="E125" s="43"/>
      <c r="F125" s="44"/>
      <c r="G125" s="47"/>
      <c r="H125" s="47"/>
      <c r="I125" s="47"/>
      <c r="J125" s="47"/>
      <c r="K125" s="47"/>
      <c r="L125" s="47"/>
    </row>
    <row r="126" spans="1:12" ht="18" customHeight="1" x14ac:dyDescent="0.2">
      <c r="A126" s="150" t="s">
        <v>10</v>
      </c>
      <c r="B126" s="151"/>
      <c r="C126" s="151"/>
      <c r="D126" s="151"/>
      <c r="E126" s="152"/>
      <c r="F126" s="57">
        <v>102770418.90000001</v>
      </c>
      <c r="G126" s="57">
        <f>G109+G116+G124</f>
        <v>459797.51</v>
      </c>
      <c r="H126" s="57">
        <f>SUM(F126:G126)</f>
        <v>103230216.41000001</v>
      </c>
      <c r="I126" s="57">
        <f>I109+I116+I124</f>
        <v>-6897.7699999999995</v>
      </c>
      <c r="J126" s="57">
        <f>SUM(H126:I126)</f>
        <v>103223318.64000002</v>
      </c>
      <c r="K126" s="57">
        <f>K109+K116+K124</f>
        <v>0</v>
      </c>
      <c r="L126" s="57">
        <f>SUM(J126:K126)</f>
        <v>103223318.64000002</v>
      </c>
    </row>
    <row r="127" spans="1:12" ht="51" customHeight="1" x14ac:dyDescent="0.2">
      <c r="A127" s="88"/>
      <c r="B127" s="88"/>
      <c r="C127" s="88"/>
      <c r="D127" s="89"/>
      <c r="E127" s="90"/>
      <c r="F127" s="91"/>
      <c r="G127" s="36"/>
      <c r="H127" s="58"/>
      <c r="I127" s="36"/>
      <c r="J127" s="58"/>
      <c r="K127" s="36"/>
      <c r="L127" s="58"/>
    </row>
    <row r="128" spans="1:12" ht="33.75" customHeight="1" x14ac:dyDescent="0.2">
      <c r="A128" s="148" t="s">
        <v>87</v>
      </c>
      <c r="B128" s="148"/>
      <c r="C128" s="148"/>
      <c r="D128" s="148"/>
      <c r="E128" s="148"/>
      <c r="F128" s="148"/>
      <c r="G128" s="148"/>
      <c r="H128" s="148"/>
      <c r="I128" s="121"/>
      <c r="J128" s="121"/>
      <c r="K128" s="121"/>
      <c r="L128" s="121"/>
    </row>
    <row r="129" spans="1:12" ht="17.25" customHeight="1" x14ac:dyDescent="0.2">
      <c r="A129" s="11">
        <v>900</v>
      </c>
      <c r="B129" s="9"/>
      <c r="C129" s="16"/>
      <c r="D129" s="147" t="s">
        <v>20</v>
      </c>
      <c r="E129" s="103"/>
      <c r="F129" s="104">
        <v>2719151.53</v>
      </c>
      <c r="G129" s="104">
        <f>G130+G136+G139</f>
        <v>670030</v>
      </c>
      <c r="H129" s="104">
        <f t="shared" ref="H129:H132" si="104">SUM(F129:G129)</f>
        <v>3389181.53</v>
      </c>
      <c r="I129" s="104">
        <f>I130+I136+I139</f>
        <v>0</v>
      </c>
      <c r="J129" s="104">
        <f t="shared" ref="J129:J142" si="105">SUM(H129:I129)</f>
        <v>3389181.53</v>
      </c>
      <c r="K129" s="104">
        <f>K130+K136+K139</f>
        <v>0</v>
      </c>
      <c r="L129" s="104">
        <f t="shared" ref="L129:L130" si="106">SUM(J129:K129)</f>
        <v>3389181.53</v>
      </c>
    </row>
    <row r="130" spans="1:12" ht="15.95" customHeight="1" x14ac:dyDescent="0.2">
      <c r="A130" s="20"/>
      <c r="B130" s="22">
        <v>90004</v>
      </c>
      <c r="C130" s="45"/>
      <c r="D130" s="98" t="s">
        <v>57</v>
      </c>
      <c r="E130" s="86"/>
      <c r="F130" s="73">
        <v>681165.92</v>
      </c>
      <c r="G130" s="72">
        <f>G131+G133</f>
        <v>575000</v>
      </c>
      <c r="H130" s="73">
        <f t="shared" si="104"/>
        <v>1256165.92</v>
      </c>
      <c r="I130" s="72">
        <f>I133</f>
        <v>0</v>
      </c>
      <c r="J130" s="73">
        <f t="shared" si="105"/>
        <v>1256165.92</v>
      </c>
      <c r="K130" s="72">
        <f>K133</f>
        <v>0</v>
      </c>
      <c r="L130" s="73">
        <f t="shared" si="106"/>
        <v>1256165.92</v>
      </c>
    </row>
    <row r="131" spans="1:12" s="19" customFormat="1" ht="15.95" customHeight="1" x14ac:dyDescent="0.2">
      <c r="A131" s="20"/>
      <c r="B131" s="20"/>
      <c r="C131" s="38">
        <v>4300</v>
      </c>
      <c r="D131" s="39" t="s">
        <v>11</v>
      </c>
      <c r="E131" s="60"/>
      <c r="F131" s="75">
        <f>F132</f>
        <v>130000</v>
      </c>
      <c r="G131" s="74">
        <f>G132</f>
        <v>-25000</v>
      </c>
      <c r="H131" s="75">
        <f t="shared" si="104"/>
        <v>105000</v>
      </c>
      <c r="I131" s="74">
        <f>I132</f>
        <v>0</v>
      </c>
      <c r="J131" s="75">
        <f t="shared" ref="J131:J132" si="107">SUM(H131:I131)</f>
        <v>105000</v>
      </c>
      <c r="K131" s="74">
        <f>K132</f>
        <v>0</v>
      </c>
      <c r="L131" s="75">
        <f t="shared" ref="L131:L132" si="108">SUM(J131:K131)</f>
        <v>105000</v>
      </c>
    </row>
    <row r="132" spans="1:12" s="125" customFormat="1" ht="15.95" customHeight="1" x14ac:dyDescent="0.2">
      <c r="A132" s="20"/>
      <c r="B132" s="14"/>
      <c r="C132" s="38"/>
      <c r="D132" s="62" t="s">
        <v>6</v>
      </c>
      <c r="E132" s="60" t="s">
        <v>23</v>
      </c>
      <c r="F132" s="106">
        <v>130000</v>
      </c>
      <c r="G132" s="106">
        <v>-25000</v>
      </c>
      <c r="H132" s="124">
        <f t="shared" si="104"/>
        <v>105000</v>
      </c>
      <c r="I132" s="106"/>
      <c r="J132" s="124">
        <f t="shared" si="107"/>
        <v>105000</v>
      </c>
      <c r="K132" s="106"/>
      <c r="L132" s="124">
        <f t="shared" si="108"/>
        <v>105000</v>
      </c>
    </row>
    <row r="133" spans="1:12" s="125" customFormat="1" ht="15.95" customHeight="1" x14ac:dyDescent="0.2">
      <c r="A133" s="20"/>
      <c r="B133" s="20"/>
      <c r="C133" s="38">
        <v>6050</v>
      </c>
      <c r="D133" s="118" t="s">
        <v>19</v>
      </c>
      <c r="E133" s="60"/>
      <c r="F133" s="75">
        <f>F135</f>
        <v>0</v>
      </c>
      <c r="G133" s="74">
        <f>G135</f>
        <v>600000</v>
      </c>
      <c r="H133" s="75">
        <f t="shared" ref="H133" si="109">SUM(F133:G133)</f>
        <v>600000</v>
      </c>
      <c r="I133" s="74">
        <f>I135</f>
        <v>0</v>
      </c>
      <c r="J133" s="75">
        <f t="shared" si="105"/>
        <v>600000</v>
      </c>
      <c r="K133" s="74">
        <f>K135</f>
        <v>0</v>
      </c>
      <c r="L133" s="75">
        <f t="shared" ref="L133" si="110">SUM(J133:K133)</f>
        <v>600000</v>
      </c>
    </row>
    <row r="134" spans="1:12" s="125" customFormat="1" ht="15.95" customHeight="1" x14ac:dyDescent="0.2">
      <c r="A134" s="20"/>
      <c r="B134" s="20"/>
      <c r="C134" s="38"/>
      <c r="D134" s="80" t="s">
        <v>6</v>
      </c>
      <c r="E134" s="60"/>
      <c r="F134" s="75"/>
      <c r="G134" s="74"/>
      <c r="H134" s="75"/>
      <c r="I134" s="74"/>
      <c r="J134" s="75"/>
      <c r="K134" s="74"/>
      <c r="L134" s="75"/>
    </row>
    <row r="135" spans="1:12" s="19" customFormat="1" ht="26.25" customHeight="1" x14ac:dyDescent="0.2">
      <c r="A135" s="20"/>
      <c r="B135" s="92"/>
      <c r="C135" s="96"/>
      <c r="D135" s="97" t="s">
        <v>60</v>
      </c>
      <c r="E135" s="65" t="s">
        <v>14</v>
      </c>
      <c r="F135" s="93">
        <v>0</v>
      </c>
      <c r="G135" s="93">
        <v>600000</v>
      </c>
      <c r="H135" s="87">
        <f t="shared" ref="H135:H138" si="111">SUM(F135:G135)</f>
        <v>600000</v>
      </c>
      <c r="I135" s="93"/>
      <c r="J135" s="87">
        <f t="shared" si="105"/>
        <v>600000</v>
      </c>
      <c r="K135" s="93"/>
      <c r="L135" s="87">
        <f t="shared" ref="L135:L138" si="112">SUM(J135:K135)</f>
        <v>600000</v>
      </c>
    </row>
    <row r="136" spans="1:12" s="15" customFormat="1" ht="15.95" customHeight="1" x14ac:dyDescent="0.2">
      <c r="A136" s="20"/>
      <c r="B136" s="22">
        <v>90005</v>
      </c>
      <c r="C136" s="45"/>
      <c r="D136" s="98" t="s">
        <v>62</v>
      </c>
      <c r="E136" s="63"/>
      <c r="F136" s="24">
        <v>1920933.09</v>
      </c>
      <c r="G136" s="24">
        <f>G137</f>
        <v>30000</v>
      </c>
      <c r="H136" s="29">
        <f t="shared" si="111"/>
        <v>1950933.09</v>
      </c>
      <c r="I136" s="24">
        <f>I137</f>
        <v>0</v>
      </c>
      <c r="J136" s="29">
        <f t="shared" si="105"/>
        <v>1950933.09</v>
      </c>
      <c r="K136" s="24">
        <f>K137</f>
        <v>0</v>
      </c>
      <c r="L136" s="29">
        <f t="shared" si="112"/>
        <v>1950933.09</v>
      </c>
    </row>
    <row r="137" spans="1:12" s="15" customFormat="1" ht="15.95" customHeight="1" x14ac:dyDescent="0.2">
      <c r="A137" s="21"/>
      <c r="B137" s="21"/>
      <c r="C137" s="38">
        <v>4210</v>
      </c>
      <c r="D137" s="39" t="s">
        <v>63</v>
      </c>
      <c r="E137" s="60"/>
      <c r="F137" s="25">
        <f>F138</f>
        <v>0</v>
      </c>
      <c r="G137" s="25">
        <f t="shared" ref="G137:K137" si="113">G138</f>
        <v>30000</v>
      </c>
      <c r="H137" s="30">
        <f t="shared" si="111"/>
        <v>30000</v>
      </c>
      <c r="I137" s="25">
        <f t="shared" si="113"/>
        <v>0</v>
      </c>
      <c r="J137" s="30">
        <f t="shared" si="105"/>
        <v>30000</v>
      </c>
      <c r="K137" s="25">
        <f t="shared" si="113"/>
        <v>0</v>
      </c>
      <c r="L137" s="30">
        <f t="shared" si="112"/>
        <v>30000</v>
      </c>
    </row>
    <row r="138" spans="1:12" s="15" customFormat="1" ht="39.75" customHeight="1" x14ac:dyDescent="0.2">
      <c r="A138" s="94"/>
      <c r="B138" s="95"/>
      <c r="C138" s="61"/>
      <c r="D138" s="62" t="s">
        <v>6</v>
      </c>
      <c r="E138" s="60" t="s">
        <v>88</v>
      </c>
      <c r="F138" s="27">
        <v>0</v>
      </c>
      <c r="G138" s="27">
        <v>30000</v>
      </c>
      <c r="H138" s="66">
        <f t="shared" si="111"/>
        <v>30000</v>
      </c>
      <c r="I138" s="27"/>
      <c r="J138" s="66">
        <f t="shared" si="105"/>
        <v>30000</v>
      </c>
      <c r="K138" s="27"/>
      <c r="L138" s="66">
        <f t="shared" si="112"/>
        <v>30000</v>
      </c>
    </row>
    <row r="139" spans="1:12" s="15" customFormat="1" ht="15.95" customHeight="1" x14ac:dyDescent="0.2">
      <c r="A139" s="20"/>
      <c r="B139" s="22">
        <v>90095</v>
      </c>
      <c r="C139" s="45"/>
      <c r="D139" s="46" t="s">
        <v>12</v>
      </c>
      <c r="E139" s="63"/>
      <c r="F139" s="24">
        <v>99852.52</v>
      </c>
      <c r="G139" s="24">
        <f>G140</f>
        <v>65030</v>
      </c>
      <c r="H139" s="29">
        <f t="shared" ref="H139" si="114">SUM(F139:G139)</f>
        <v>164882.52000000002</v>
      </c>
      <c r="I139" s="24">
        <f>I140</f>
        <v>0</v>
      </c>
      <c r="J139" s="29">
        <f t="shared" ref="J139" si="115">SUM(H139:I139)</f>
        <v>164882.52000000002</v>
      </c>
      <c r="K139" s="24">
        <f>K140</f>
        <v>0</v>
      </c>
      <c r="L139" s="29">
        <f t="shared" ref="L139" si="116">SUM(J139:K139)</f>
        <v>164882.52000000002</v>
      </c>
    </row>
    <row r="140" spans="1:12" s="15" customFormat="1" ht="15.95" customHeight="1" x14ac:dyDescent="0.2">
      <c r="A140" s="21"/>
      <c r="B140" s="21"/>
      <c r="C140" s="38">
        <v>4300</v>
      </c>
      <c r="D140" s="39" t="s">
        <v>11</v>
      </c>
      <c r="E140" s="60"/>
      <c r="F140" s="25">
        <v>92852.52</v>
      </c>
      <c r="G140" s="25">
        <f>SUM(G141:G142)</f>
        <v>65030</v>
      </c>
      <c r="H140" s="30">
        <f t="shared" ref="H140:H142" si="117">SUM(F140:G140)</f>
        <v>157882.52000000002</v>
      </c>
      <c r="I140" s="25">
        <f t="shared" ref="I140:K140" si="118">I142</f>
        <v>0</v>
      </c>
      <c r="J140" s="30">
        <f t="shared" si="105"/>
        <v>157882.52000000002</v>
      </c>
      <c r="K140" s="25">
        <f t="shared" si="118"/>
        <v>0</v>
      </c>
      <c r="L140" s="30">
        <f t="shared" ref="L140:L142" si="119">SUM(J140:K140)</f>
        <v>157882.52000000002</v>
      </c>
    </row>
    <row r="141" spans="1:12" s="15" customFormat="1" ht="15.95" customHeight="1" x14ac:dyDescent="0.2">
      <c r="A141" s="21"/>
      <c r="B141" s="21"/>
      <c r="C141" s="38"/>
      <c r="D141" s="127" t="s">
        <v>37</v>
      </c>
      <c r="E141" s="65" t="s">
        <v>14</v>
      </c>
      <c r="F141" s="106">
        <v>0</v>
      </c>
      <c r="G141" s="64">
        <v>32515</v>
      </c>
      <c r="H141" s="124">
        <f t="shared" si="117"/>
        <v>32515</v>
      </c>
      <c r="I141" s="106"/>
      <c r="J141" s="124">
        <f t="shared" si="105"/>
        <v>32515</v>
      </c>
      <c r="K141" s="106"/>
      <c r="L141" s="124">
        <f t="shared" si="119"/>
        <v>32515</v>
      </c>
    </row>
    <row r="142" spans="1:12" s="15" customFormat="1" ht="74.25" customHeight="1" x14ac:dyDescent="0.2">
      <c r="A142" s="113"/>
      <c r="B142" s="114"/>
      <c r="C142" s="115"/>
      <c r="D142" s="101"/>
      <c r="E142" s="126" t="s">
        <v>58</v>
      </c>
      <c r="F142" s="116">
        <v>0</v>
      </c>
      <c r="G142" s="109">
        <v>32515</v>
      </c>
      <c r="H142" s="117">
        <f t="shared" si="117"/>
        <v>32515</v>
      </c>
      <c r="I142" s="116"/>
      <c r="J142" s="117">
        <f t="shared" si="105"/>
        <v>32515</v>
      </c>
      <c r="K142" s="116"/>
      <c r="L142" s="117">
        <f t="shared" si="119"/>
        <v>32515</v>
      </c>
    </row>
  </sheetData>
  <mergeCells count="7">
    <mergeCell ref="A128:H128"/>
    <mergeCell ref="A4:E4"/>
    <mergeCell ref="A126:E126"/>
    <mergeCell ref="A6:E6"/>
    <mergeCell ref="A109:E109"/>
    <mergeCell ref="A118:H118"/>
    <mergeCell ref="A111:H111"/>
  </mergeCells>
  <phoneticPr fontId="2" type="noConversion"/>
  <printOptions horizontalCentered="1" gridLines="1"/>
  <pageMargins left="0.27559055118110237" right="0.23622047244094491" top="0.9055118110236221" bottom="0.78740157480314965" header="0.59055118110236227" footer="0.51181102362204722"/>
  <pageSetup paperSize="9" scale="75" orientation="landscape" r:id="rId1"/>
  <headerFooter alignWithMargins="0">
    <oddHeader xml:space="preserve">&amp;C&amp;"Bookman Old Style,Pogrubiona kursywa"&amp;12ZMIANY W PLANIE FINANSOWYM 
WYDATKÓW BUDŻETOWYCH URZĘDU MIEJSKIEGO NA ROK 2021&amp;R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2021-07-05T12:56:49Z</cp:lastPrinted>
  <dcterms:created xsi:type="dcterms:W3CDTF">2000-01-03T19:49:14Z</dcterms:created>
  <dcterms:modified xsi:type="dcterms:W3CDTF">2021-07-05T12:56:51Z</dcterms:modified>
</cp:coreProperties>
</file>